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N:\pcjurid\A_Projecten Distributie\Fiches Jan de makelaar\Révision fiche 2023\Definitieve versie\"/>
    </mc:Choice>
  </mc:AlternateContent>
  <xr:revisionPtr revIDLastSave="0" documentId="13_ncr:1_{0502C6B6-F0F5-4E04-9F2A-A43EAC5955FB}" xr6:coauthVersionLast="47" xr6:coauthVersionMax="47" xr10:uidLastSave="{00000000-0000-0000-0000-000000000000}"/>
  <bookViews>
    <workbookView xWindow="48000" yWindow="0" windowWidth="19200" windowHeight="15600" xr2:uid="{00000000-000D-0000-FFFF-FFFF00000000}"/>
  </bookViews>
  <sheets>
    <sheet name="vragenlijst sparen&amp;beleggen" sheetId="1" r:id="rId1"/>
    <sheet name="vragenlijst" sheetId="4" r:id="rId2"/>
    <sheet name="financieel overzicht klant" sheetId="5" r:id="rId3"/>
  </sheets>
  <externalReferences>
    <externalReference r:id="rId4"/>
  </externalReferences>
  <definedNames>
    <definedName name="CaseACocher9" localSheetId="0">'vragenlijst sparen&amp;beleggen'!#REF!</definedName>
    <definedName name="_xlnm.Print_Area" localSheetId="2">'financieel overzicht klant'!$B$1:$M$92</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99" i="5" l="1"/>
  <c r="E99" i="5"/>
  <c r="B99" i="5"/>
  <c r="C98" i="5"/>
  <c r="B95" i="5"/>
  <c r="D98" i="5"/>
  <c r="C97" i="5"/>
  <c r="D97" i="5"/>
  <c r="C96" i="5"/>
  <c r="D96" i="5"/>
  <c r="G63" i="5"/>
  <c r="G62" i="5"/>
  <c r="G46" i="5"/>
  <c r="L19" i="5"/>
  <c r="L25" i="5"/>
  <c r="L24" i="5"/>
  <c r="L23" i="5"/>
  <c r="G26" i="5"/>
  <c r="G25" i="5"/>
  <c r="G24" i="5"/>
  <c r="G23" i="5"/>
  <c r="G22" i="5"/>
  <c r="B22" i="5"/>
  <c r="L18" i="5"/>
  <c r="L17" i="5"/>
  <c r="G20" i="5"/>
  <c r="G19" i="5"/>
  <c r="G18" i="5"/>
  <c r="G17" i="5"/>
  <c r="G16" i="5"/>
  <c r="B16" i="5"/>
  <c r="B26" i="5"/>
  <c r="J23" i="5"/>
  <c r="B20" i="5"/>
  <c r="J17" i="5"/>
  <c r="B2" i="5"/>
  <c r="G81" i="4"/>
  <c r="G80" i="4"/>
  <c r="G79" i="4"/>
  <c r="G78" i="4"/>
  <c r="G77" i="4"/>
  <c r="G76" i="4"/>
  <c r="G75" i="4"/>
  <c r="I74" i="4"/>
  <c r="R20" i="4"/>
  <c r="G74" i="4"/>
  <c r="G73" i="4"/>
  <c r="G72" i="4"/>
  <c r="L71" i="4"/>
  <c r="F78" i="4"/>
  <c r="Q25" i="4"/>
  <c r="G71" i="4"/>
  <c r="G70" i="4"/>
  <c r="G69" i="4"/>
  <c r="R29" i="4"/>
  <c r="G68" i="4"/>
  <c r="G67" i="4"/>
  <c r="G66" i="4"/>
  <c r="Q29" i="4"/>
  <c r="G59" i="4"/>
  <c r="G58" i="4"/>
  <c r="G57" i="4"/>
  <c r="G56" i="4"/>
  <c r="G55" i="4"/>
  <c r="G54" i="4"/>
  <c r="G53" i="4"/>
  <c r="G52" i="4"/>
  <c r="G51" i="4"/>
  <c r="G50" i="4"/>
  <c r="G49" i="4"/>
  <c r="G48" i="4"/>
  <c r="G47" i="4"/>
  <c r="G46" i="4"/>
  <c r="J45" i="4"/>
  <c r="G45" i="4"/>
  <c r="G44" i="4"/>
  <c r="J41" i="4"/>
  <c r="G39" i="4"/>
  <c r="G38" i="4"/>
  <c r="J37" i="4"/>
  <c r="G37" i="4"/>
  <c r="I36" i="4"/>
  <c r="R10" i="4"/>
  <c r="G36" i="4"/>
  <c r="G35" i="4"/>
  <c r="G34" i="4"/>
  <c r="G33" i="4"/>
  <c r="G32" i="4"/>
  <c r="G31" i="4"/>
  <c r="G30" i="4"/>
  <c r="G29" i="4"/>
  <c r="G28" i="4"/>
  <c r="O27" i="4"/>
  <c r="G25" i="4"/>
  <c r="J24" i="4"/>
  <c r="G20" i="4"/>
  <c r="G19" i="4"/>
  <c r="G18" i="4"/>
  <c r="G17" i="4"/>
  <c r="J16" i="4"/>
  <c r="G12" i="4"/>
  <c r="G11" i="4"/>
  <c r="G10" i="4"/>
  <c r="G9" i="4"/>
  <c r="G8" i="4"/>
  <c r="G7" i="4"/>
  <c r="I6" i="4"/>
  <c r="R5" i="4"/>
  <c r="L6" i="4"/>
  <c r="F4" i="4"/>
  <c r="Q4" i="4"/>
  <c r="G6" i="4"/>
  <c r="L5" i="4"/>
  <c r="F36" i="4"/>
  <c r="Q10" i="4"/>
  <c r="G5" i="4"/>
  <c r="L4" i="4"/>
  <c r="F48" i="4"/>
  <c r="G4" i="4"/>
  <c r="L3" i="4"/>
  <c r="F51" i="4"/>
  <c r="G3" i="4"/>
  <c r="L2" i="4"/>
  <c r="F44" i="4"/>
  <c r="Q11" i="4"/>
  <c r="G2" i="4"/>
  <c r="I2" i="4"/>
  <c r="F2" i="4"/>
  <c r="I28" i="4"/>
  <c r="R8" i="4"/>
  <c r="I33" i="4"/>
  <c r="R9" i="4"/>
  <c r="I44" i="4"/>
  <c r="R11" i="4"/>
  <c r="I56" i="4"/>
  <c r="I78" i="4"/>
  <c r="R25" i="4"/>
  <c r="F74" i="4"/>
  <c r="Q20" i="4"/>
  <c r="I51" i="4"/>
  <c r="F70" i="4"/>
  <c r="Q19" i="4"/>
  <c r="I4" i="4"/>
  <c r="R4" i="4"/>
  <c r="I70" i="4"/>
  <c r="R19" i="4"/>
  <c r="I66" i="4"/>
  <c r="R18" i="4"/>
  <c r="I48" i="4"/>
  <c r="I41" i="4"/>
  <c r="F6" i="4"/>
  <c r="Q5" i="4"/>
  <c r="F33" i="4"/>
  <c r="Q9" i="4"/>
  <c r="F10" i="4"/>
  <c r="I10" i="4"/>
  <c r="O29" i="4"/>
  <c r="S29" i="4"/>
  <c r="R3" i="4"/>
  <c r="F56" i="4"/>
  <c r="F66" i="4"/>
  <c r="Q3" i="4"/>
  <c r="F28" i="4"/>
  <c r="Q8" i="4"/>
  <c r="I60" i="4"/>
  <c r="D62" i="4"/>
  <c r="R7" i="4"/>
  <c r="R17" i="4"/>
  <c r="I82" i="4"/>
  <c r="G84" i="4"/>
  <c r="Q7" i="4"/>
  <c r="O11" i="4"/>
  <c r="Q2" i="4"/>
  <c r="O5" i="4"/>
  <c r="F60" i="4"/>
  <c r="L8" i="4"/>
  <c r="R2" i="4"/>
  <c r="F82" i="4"/>
  <c r="Q18" i="4"/>
  <c r="Q17" i="4"/>
  <c r="G62" i="4"/>
  <c r="O4" i="4"/>
  <c r="O8" i="4"/>
  <c r="O2" i="4"/>
  <c r="B14" i="5"/>
  <c r="O17" i="4"/>
  <c r="D84" i="4"/>
  <c r="D86" i="4"/>
  <c r="B90" i="5"/>
  <c r="O3" i="4"/>
  <c r="O10" i="4"/>
  <c r="O7" i="4"/>
  <c r="B45" i="5"/>
  <c r="O9" i="4"/>
  <c r="O19" i="4"/>
  <c r="O20" i="4"/>
  <c r="O25" i="4"/>
  <c r="O18" i="4"/>
  <c r="O6" i="4"/>
  <c r="O26" i="4"/>
  <c r="O12" i="4"/>
</calcChain>
</file>

<file path=xl/sharedStrings.xml><?xml version="1.0" encoding="utf-8"?>
<sst xmlns="http://schemas.openxmlformats.org/spreadsheetml/2006/main" count="750" uniqueCount="427">
  <si>
    <t>Via dit document handelt ons kantoor conform de Wet van 4 april 2014 betreffende de verzekeringen en de bijhorende uitvoeringsbesluiten.</t>
  </si>
  <si>
    <r>
      <rPr>
        <b/>
        <sz val="10"/>
        <color theme="1"/>
        <rFont val="Arial"/>
        <family val="2"/>
      </rPr>
      <t>Voorstelling van ons</t>
    </r>
    <r>
      <rPr>
        <b/>
        <sz val="10"/>
        <color rgb="FFFF0000"/>
        <rFont val="Arial"/>
        <family val="2"/>
      </rPr>
      <t xml:space="preserve"> </t>
    </r>
    <r>
      <rPr>
        <b/>
        <sz val="10"/>
        <color rgb="FF000000"/>
        <rFont val="Arial"/>
        <family val="2"/>
      </rPr>
      <t>kantoor</t>
    </r>
  </si>
  <si>
    <r>
      <rPr>
        <sz val="10"/>
        <color theme="1"/>
        <rFont val="Arial"/>
        <family val="2"/>
      </rPr>
      <t>[</t>
    </r>
    <r>
      <rPr>
        <sz val="10"/>
        <color theme="0" tint="-0.499984740745262"/>
        <rFont val="Arial"/>
        <family val="2"/>
      </rPr>
      <t>naam</t>
    </r>
    <r>
      <rPr>
        <sz val="10"/>
        <color theme="1"/>
        <rFont val="Arial"/>
        <family val="2"/>
      </rPr>
      <t>]</t>
    </r>
  </si>
  <si>
    <r>
      <rPr>
        <sz val="10"/>
        <color theme="1"/>
        <rFont val="Arial"/>
        <family val="2"/>
      </rPr>
      <t>[</t>
    </r>
    <r>
      <rPr>
        <sz val="10"/>
        <color theme="0" tint="-0.499984740745262"/>
        <rFont val="Arial"/>
        <family val="2"/>
      </rPr>
      <t>Verzekeringsstraat 1, B-9999 Mijnstad</t>
    </r>
    <r>
      <rPr>
        <sz val="10"/>
        <color theme="1"/>
        <rFont val="Arial"/>
        <family val="2"/>
      </rPr>
      <t>]</t>
    </r>
  </si>
  <si>
    <r>
      <rPr>
        <sz val="10"/>
        <color theme="1"/>
        <rFont val="Arial"/>
        <family val="2"/>
      </rPr>
      <t>[</t>
    </r>
    <r>
      <rPr>
        <u/>
        <sz val="10"/>
        <color theme="0" tint="-0.499984740745262"/>
        <rFont val="Arial"/>
        <family val="2"/>
      </rPr>
      <t>jan@demakelaar.be</t>
    </r>
    <r>
      <rPr>
        <sz val="10"/>
        <color theme="0" tint="-0.499984740745262"/>
        <rFont val="Arial"/>
        <family val="2"/>
      </rPr>
      <t>, tel:</t>
    </r>
    <r>
      <rPr>
        <sz val="10"/>
        <color theme="0" tint="-0.499984740745262"/>
        <rFont val="Arial"/>
        <family val="2"/>
      </rPr>
      <t xml:space="preserve"> </t>
    </r>
    <r>
      <rPr>
        <sz val="10"/>
        <color theme="0" tint="-0.499984740745262"/>
        <rFont val="Arial"/>
        <family val="2"/>
      </rPr>
      <t>01/234.56.78, fax:</t>
    </r>
    <r>
      <rPr>
        <sz val="10"/>
        <color theme="0" tint="-0.499984740745262"/>
        <rFont val="Arial"/>
        <family val="2"/>
      </rPr>
      <t xml:space="preserve"> </t>
    </r>
    <r>
      <rPr>
        <sz val="10"/>
        <color theme="0" tint="-0.499984740745262"/>
        <rFont val="Arial"/>
        <family val="2"/>
      </rPr>
      <t xml:space="preserve">01/234.56.78, </t>
    </r>
    <r>
      <rPr>
        <u/>
        <sz val="10"/>
        <color theme="0" tint="-0.499984740745262"/>
        <rFont val="Arial"/>
        <family val="2"/>
      </rPr>
      <t>www.jandemakelaar.be</t>
    </r>
    <r>
      <rPr>
        <sz val="10"/>
        <color theme="1"/>
        <rFont val="Arial"/>
        <family val="2"/>
      </rPr>
      <t>]</t>
    </r>
  </si>
  <si>
    <r>
      <rPr>
        <sz val="10"/>
        <color theme="1"/>
        <rFont val="Arial"/>
        <family val="2"/>
      </rPr>
      <t>Rekeningnummer:</t>
    </r>
    <r>
      <rPr>
        <sz val="10"/>
        <color theme="1"/>
        <rFont val="Arial"/>
        <family val="2"/>
      </rPr>
      <t xml:space="preserve"> </t>
    </r>
    <r>
      <rPr>
        <sz val="10"/>
        <color theme="1"/>
        <rFont val="Arial"/>
        <family val="2"/>
      </rPr>
      <t>BE</t>
    </r>
    <r>
      <rPr>
        <sz val="10"/>
        <color theme="0" tint="-0.499984740745262"/>
        <rFont val="Arial"/>
        <family val="2"/>
      </rPr>
      <t>….</t>
    </r>
  </si>
  <si>
    <t xml:space="preserve">In zijn hoedanigheid van verzekeringsmakelaar vertegenwoordigt ons kantoor de klant en oefent het zijn werkzaamheden uit buiten elke exclusieve agentuurovereenkomst of elke andere juridische verbintenis die het kantoor rechtstreeks of onrechtstreeks verplicht zijn hele productie of een bepaald deel ervan bij een of meerdere verzekeringsondernemingen te plaatsen of die het belemmert in de ongebonden keuze van verzekeringsonderneming.
</t>
  </si>
  <si>
    <t>Uw gegevens :</t>
  </si>
  <si>
    <t>Naam: ………………………………………………………………………..</t>
  </si>
  <si>
    <t>Voornaam: ……………….…………………………………..</t>
  </si>
  <si>
    <t xml:space="preserve">Adres: ………………………………………………………………………………………………………….. </t>
  </si>
  <si>
    <t xml:space="preserve">Nr.: ……….. </t>
  </si>
  <si>
    <t>Bus: …..</t>
  </si>
  <si>
    <t>Postcode: ……………</t>
  </si>
  <si>
    <t>Gemeente: .………………………………………………………………..……………………………………….</t>
  </si>
  <si>
    <t>Geboortedatum: …./…./……..</t>
  </si>
  <si>
    <t>Rijksregisternummer: ……………………………………………………………………………………………………………………….</t>
  </si>
  <si>
    <t>Ondernemingsnummer: ……………………………………………………………………………………………………………………</t>
  </si>
  <si>
    <t>o</t>
  </si>
  <si>
    <t>Heeft u reeds een financieel overzicht via ons kantoor laten opmaken?</t>
  </si>
  <si>
    <t>Voor welke perso(o)n(en) wordt dit document ingevuld?</t>
  </si>
  <si>
    <t>A. Kennis en ervaring</t>
  </si>
  <si>
    <t>1) Opleiding en kennis</t>
  </si>
  <si>
    <t>Hebt u vanuit uw opleiding of via zelfstudie specifieke kennis opgebouwd over financiën?</t>
  </si>
  <si>
    <t>Ja, ik heb kennis opgebouwd over financiën.</t>
  </si>
  <si>
    <t>2) Beroep en kennis</t>
  </si>
  <si>
    <t>Hebt u beroepsmatig specifieke kennis opgebouwd over financiën?</t>
  </si>
  <si>
    <t>Ja, ik heb beroepsmatig kennis opgebouwd over financiën.</t>
  </si>
  <si>
    <t>3) Ervaring en interesse</t>
  </si>
  <si>
    <t>Op welke manier informeert u zich over de financieel-economische wereld?</t>
  </si>
  <si>
    <t>Dit interesseert me niet of nauwelijks. Ik ga zelf niet op zoek naar informatie.</t>
  </si>
  <si>
    <t>Ik lees regelmatig de financiële bladzijden in mijn krant.</t>
  </si>
  <si>
    <t>Ik zoek actief financiële informatie op. Daarnaast ga ik op zoek naar bijkomende informatie op het internet of woon ik geregeld informatieavonden over dit onderwerp bij.</t>
  </si>
  <si>
    <t>Ik volg de financiële markten beroepshalve. Ik werk bijvoorbeeld voor een financiële instelling, een beursvennootschap of de financiële afdeling van een bedrijf.</t>
  </si>
  <si>
    <t>4) Kennis en ervaring per product</t>
  </si>
  <si>
    <r>
      <rPr>
        <sz val="10"/>
        <color theme="1"/>
        <rFont val="Arial"/>
        <family val="2"/>
      </rPr>
      <t xml:space="preserve">Kruis de producten aan waarvan u heeft vastgesteld dat de klant ze kent, waarbij kennen betekent dat de klant een goed idee heeft van de </t>
    </r>
    <r>
      <rPr>
        <u/>
        <sz val="10"/>
        <color theme="1"/>
        <rFont val="Arial"/>
        <family val="2"/>
      </rPr>
      <t>risico’s</t>
    </r>
    <r>
      <rPr>
        <sz val="10"/>
        <color theme="1"/>
        <rFont val="Arial"/>
        <family val="2"/>
      </rPr>
      <t xml:space="preserve">, het </t>
    </r>
    <r>
      <rPr>
        <u/>
        <sz val="10"/>
        <color theme="1"/>
        <rFont val="Arial"/>
        <family val="2"/>
      </rPr>
      <t>verwachte rendement</t>
    </r>
    <r>
      <rPr>
        <sz val="10"/>
        <color theme="1"/>
        <rFont val="Arial"/>
        <family val="2"/>
      </rPr>
      <t xml:space="preserve"> en de </t>
    </r>
    <r>
      <rPr>
        <u/>
        <sz val="10"/>
        <color theme="1"/>
        <rFont val="Arial"/>
        <family val="2"/>
      </rPr>
      <t>fiscale kenmerken</t>
    </r>
    <r>
      <rPr>
        <sz val="10"/>
        <color theme="1"/>
        <rFont val="Arial"/>
        <family val="2"/>
      </rPr>
      <t xml:space="preserve"> van de beleggingen die in deze categorie thuishoren.</t>
    </r>
  </si>
  <si>
    <t>éénmalig</t>
  </si>
  <si>
    <t>meermaals</t>
  </si>
  <si>
    <t>Levensverzekering met gewaarborgd rendement 
(tak 21-spaarverzekering)</t>
  </si>
  <si>
    <t>€</t>
  </si>
  <si>
    <t>Levensverzekering zonder gewaarborgd rendement, gekoppeld aan beleggingsfondsen 
(tak 23-beleggingsverzekering)</t>
  </si>
  <si>
    <t>Levensverzekering zonder gewaarborgd rendement, maar met bescherming van het geïnvesteerd kapitaal, gekoppeld aan beleggingsfondsen (tak 23-beleggingsverzekering)</t>
  </si>
  <si>
    <t xml:space="preserve">Levensverzekering die een luik met gewaarborgd rendement combineert met een luik zonder gewaarborgd rendement 
(tak 21/tak 23- beleggingsverzekering)
</t>
  </si>
  <si>
    <t>De mogelijke onderliggende activa waarin een tak 23 verzekering kan beleggen :</t>
  </si>
  <si>
    <t>Aandelen</t>
  </si>
  <si>
    <t>Obligaties en andere vastrentende producten (bijvoorbeeld kasbons, termijnrekeningen,…)</t>
  </si>
  <si>
    <t xml:space="preserve">Andere </t>
  </si>
  <si>
    <t>[te preciseren]</t>
  </si>
  <si>
    <t>Kapitalisatiecontract met gewaarborgd rendement (Tak 26-spaarverzekering)</t>
  </si>
  <si>
    <t>regelmatig</t>
  </si>
  <si>
    <t>Kent u andere financiële producten? Zo ja, gelieve te preciseren welke en per categorie aan te geven of u hierin reeds belegt of heeft belegd in de afgelopen 5 jaar.</t>
  </si>
  <si>
    <t>B. Financiële situatie</t>
  </si>
  <si>
    <t>minder dan 12.500 EUR</t>
  </si>
  <si>
    <t>van 12.500 tot 50.000 EUR</t>
  </si>
  <si>
    <t>van 50.000 tot 125.000 EUR</t>
  </si>
  <si>
    <t>van 125.000 tot 250.000 EUR</t>
  </si>
  <si>
    <t>meer dan 250.000 EUR</t>
  </si>
  <si>
    <t>Bent u eigenaar van een onroerend goed (huizen, appartementen, bouwgronden)?</t>
  </si>
  <si>
    <t>Ja, ik ben eigenaar van vastgoed voor eigen gebruik (gezinswoning).</t>
  </si>
  <si>
    <t>3) Inkomenssituatie</t>
  </si>
  <si>
    <t>minder dan 1.500 EUR</t>
  </si>
  <si>
    <t>van 1.500 tot 3.000 EUR</t>
  </si>
  <si>
    <t>van 3.000 tot 5.000 EUR</t>
  </si>
  <si>
    <t>meer dan 5.000 EUR</t>
  </si>
  <si>
    <t>B. Hoeveel bedragen uw regelmatige maandelijkse lasten (lening aflossen, huur, energiefacturen, huishouden)?</t>
  </si>
  <si>
    <t>minder dan 750 EUR</t>
  </si>
  <si>
    <t>van 750 tot 1.500 EUR</t>
  </si>
  <si>
    <t>van 1.500 tot 2.500 EUR</t>
  </si>
  <si>
    <t>meer dan 2.500 EUR</t>
  </si>
  <si>
    <t>4) Mogelijkheid tot sparen</t>
  </si>
  <si>
    <t>Hoeveel kunt u maandelijks sparen, rekening houdend met uw regelmatige uitgaven (energiefacturen, huishouden, lening aflossen, …)?</t>
  </si>
  <si>
    <t>minder dan 250 EUR</t>
  </si>
  <si>
    <t>van 250 tot 500 EUR</t>
  </si>
  <si>
    <t>van 500 tot 1000 EUR</t>
  </si>
  <si>
    <t>meer dan 1000 EUR</t>
  </si>
  <si>
    <t>5) Verwachting evolutie financiële situatie</t>
  </si>
  <si>
    <t>Hebt u momenteel objectieve indicaties dat uw financiële situatie binnen een termijn van 1 jaar zal wijzigen?</t>
  </si>
  <si>
    <t>Ja, negatief</t>
  </si>
  <si>
    <t>Ja, positief</t>
  </si>
  <si>
    <t>C. Doelstellingen</t>
  </si>
  <si>
    <t xml:space="preserve">1) Doelstelling </t>
  </si>
  <si>
    <r>
      <rPr>
        <sz val="10"/>
        <color theme="0" tint="-0.499984740745262"/>
        <rFont val="Arial"/>
        <family val="2"/>
      </rPr>
      <t xml:space="preserve">Wat is uw </t>
    </r>
    <r>
      <rPr>
        <b/>
        <sz val="10"/>
        <color theme="0" tint="-0.499984740745262"/>
        <rFont val="Arial"/>
        <family val="2"/>
      </rPr>
      <t>belangrijkste</t>
    </r>
    <r>
      <rPr>
        <sz val="10"/>
        <color theme="0" tint="-0.499984740745262"/>
        <rFont val="Arial"/>
        <family val="2"/>
      </rPr>
      <t xml:space="preserve"> spaar- en/of beleggingsdoelstelling?</t>
    </r>
  </si>
  <si>
    <t>Streven naar een bedrag (vermogen) voor een specifieke uitgave in de toekomst.</t>
  </si>
  <si>
    <t>Een algemene vermogensgroei.</t>
  </si>
  <si>
    <t>Inspelen op beursontwikkelingen.</t>
  </si>
  <si>
    <t>Een extra (maandelijks) inkomen als aanvulling op mijn huidig inkomen.</t>
  </si>
  <si>
    <t>Een aanvulling op mijn toekomstig inkomen (bijvoorbeeld aanvullend pensioen).</t>
  </si>
  <si>
    <t>2) De termijn van uw doelstelling</t>
  </si>
  <si>
    <t>Wat is uw spaar- en/of beleggingshorizon?</t>
  </si>
  <si>
    <t>0 tot en met 3 jaar</t>
  </si>
  <si>
    <t>4 tot en met 8 jaar</t>
  </si>
  <si>
    <t>9 tot en met 16 jaar</t>
  </si>
  <si>
    <t>17 jaar of langer</t>
  </si>
  <si>
    <t xml:space="preserve">D. Uw houding t.o.v. risico </t>
  </si>
  <si>
    <t>1) Welke beschrijving past het best bij uw spaar- en/of beleggingsvoorkeuren?</t>
  </si>
  <si>
    <t>Ik hecht belang aan kapitaalbehoud, zelfs als dat ten koste gaat van rendement.</t>
  </si>
  <si>
    <t>Ik zie dit als een opportuniteit om voordelig bij te kopen.</t>
  </si>
  <si>
    <t>Ik behoud mijn beleggingen of beleggingsverzekeringen, maar volg de evolutie van kortbij op.</t>
  </si>
  <si>
    <t>Ik overweeg om mijn beleggingen of beleggingsverzekeringen geheel of gedeeltelijk van de hand te doen om de verliezen te beperken.</t>
  </si>
  <si>
    <t>Ik slaap hier niet van en doe onmiddellijk mijn beleggingen of beleggingsverzekeringen van de hand.</t>
  </si>
  <si>
    <t xml:space="preserve">3) Hoe zou u reageren op schommelingen van uw spaar- en/of beleggingsverzekering doorheen de looptijd van de overeenkomst? </t>
  </si>
  <si>
    <t>Ik reageer niet. Schommelingen zijn namelijk inherent aan spaar- en/of beleggingsverzekeringen.</t>
  </si>
  <si>
    <t>Matig. Vooral het resultaat op einddatum interesseert mij.</t>
  </si>
  <si>
    <t>Sterk. Ik zal de schommelingen op de voet opvolgen.</t>
  </si>
  <si>
    <t>Zeer sterk. Ik denk er aan om mijn spaar- en/of beleggingsverzekeringen te verkopen.</t>
  </si>
  <si>
    <t>Erg moeilijk; tegenvallers kan ik zeer moeilijk opvangen.</t>
  </si>
  <si>
    <t>Ik moet deze tegenvaller opvangen door mijn uitgaven te verlagen.</t>
  </si>
  <si>
    <t>Ik zou deze tegenvaller kunnen compenseren met andere inkomsten.</t>
  </si>
  <si>
    <t>Dit vormt voor mij geen probleem.</t>
  </si>
  <si>
    <r>
      <rPr>
        <b/>
        <sz val="10"/>
        <color theme="1"/>
        <rFont val="Arial"/>
        <family val="2"/>
      </rPr>
      <t xml:space="preserve">• Wenst u dat u of uw nabestaanden een </t>
    </r>
    <r>
      <rPr>
        <b/>
        <u/>
        <sz val="10"/>
        <color theme="1"/>
        <rFont val="Arial"/>
        <family val="2"/>
      </rPr>
      <t>aanvullende</t>
    </r>
    <r>
      <rPr>
        <b/>
        <sz val="10"/>
        <color theme="1"/>
        <rFont val="Arial"/>
        <family val="2"/>
      </rPr>
      <t xml:space="preserve"> uitkering ontvangen in één van de volgende situaties?</t>
    </r>
  </si>
  <si>
    <t>Overlijden</t>
  </si>
  <si>
    <t>Invaliditeit</t>
  </si>
  <si>
    <t>Overlijden t.g.v. ongeval</t>
  </si>
  <si>
    <t>Andere</t>
  </si>
  <si>
    <t>Geen aanvullende uitkering</t>
  </si>
  <si>
    <t>• Wenst u een fiscale aftrekbaarheid?</t>
  </si>
  <si>
    <t>Ja</t>
  </si>
  <si>
    <t>Nee</t>
  </si>
  <si>
    <t>• Hoe wenst u uw premie(s) te betalen?</t>
  </si>
  <si>
    <t>Eenmalige premie</t>
  </si>
  <si>
    <t>Periodieke premies</t>
  </si>
  <si>
    <t>Vrije premies</t>
  </si>
  <si>
    <t>• Hoeveel wenst u te betalen?</t>
  </si>
  <si>
    <r>
      <rPr>
        <sz val="10"/>
        <color theme="1"/>
        <rFont val="Arial"/>
        <family val="2"/>
      </rPr>
      <t>[</t>
    </r>
    <r>
      <rPr>
        <i/>
        <sz val="10"/>
        <color theme="0" tint="-0.499984740745262"/>
        <rFont val="Arial"/>
        <family val="2"/>
      </rPr>
      <t>te preciseren</t>
    </r>
    <r>
      <rPr>
        <sz val="10"/>
        <color theme="1"/>
        <rFont val="Arial"/>
        <family val="2"/>
      </rPr>
      <t>]</t>
    </r>
  </si>
  <si>
    <t>(Gelieve bij keuze voor betaling via vrije premie ten minste de grootteorde van het te investeren bedrag te vermelden)</t>
  </si>
  <si>
    <t>• Hoe lang mag uw geld vast staan?</t>
  </si>
  <si>
    <t>• Moet u ondertussen geld kunnen afhalen of ontvangen?</t>
  </si>
  <si>
    <t>Uw financieel overzicht vindt u terug in bijlage.</t>
  </si>
  <si>
    <t>- (2) uw financieel overzicht dat werd opgesteld op grond van uw kennis en ervaring, uw financiële draagkracht en uw financiële doelstellingen;</t>
  </si>
  <si>
    <r>
      <rPr>
        <sz val="10"/>
        <color theme="1"/>
        <rFont val="Arial"/>
        <family val="2"/>
      </rPr>
      <t xml:space="preserve">op onze website </t>
    </r>
    <r>
      <rPr>
        <sz val="10"/>
        <color theme="0" tint="-0.499984740745262"/>
        <rFont val="Arial"/>
        <family val="2"/>
      </rPr>
      <t>www.makelaar.be\123</t>
    </r>
  </si>
  <si>
    <t xml:space="preserve">in het bijgevoegde document. </t>
  </si>
  <si>
    <t>De geschiktheidsverklaring heeft tot doel uw belangen zo goed mogelijk te behartigen.</t>
  </si>
  <si>
    <t>gelet op uw kennis en ervaring, het/de door u gekozen product(en) is/zijn passend.</t>
  </si>
  <si>
    <t>gelet op uw kennis en ervaring, ons kantoor u waarschuwt dat het/de door u gekozen product(en) niet passend is/zijn.</t>
  </si>
  <si>
    <t>wij u waarschuwen dat wij niet beschikken over de noodzakelijke informatie om te bepalen of het/de door u gekozen product(en) al dan niet passend is/zijn.</t>
  </si>
  <si>
    <t xml:space="preserve">Opdat u een beslissing zou kunnen nemen met kennis van zaken, heeft ons kantoor samen met u overlopen en heeft u tevens bezorgd: </t>
  </si>
  <si>
    <t>−  de voorwaarden van de gekozen verzekeringsovereenkomst.</t>
  </si>
  <si>
    <t>U bevestigt dat wij de klantenfiche met u hebben overlopen.</t>
  </si>
  <si>
    <t>een vergoeding inbegrepen in de premie die u betaalt.</t>
  </si>
  <si>
    <t>Opgemaakt in twee exemplaren, waarvan er één aan de cliënt wordt overhandigd.</t>
  </si>
  <si>
    <t>Te [………………………………………………………………….],</t>
  </si>
  <si>
    <t>Handtekeningen</t>
  </si>
  <si>
    <r>
      <t>De werkzaamheden van ons kantoor in het kader van de verzekeringsovereenkomst worden op de volgende basis vergoed: [te kiezen</t>
    </r>
    <r>
      <rPr>
        <sz val="10"/>
        <color theme="0" tint="-0.499984740745262"/>
        <rFont val="Arial"/>
        <family val="2"/>
      </rPr>
      <t xml:space="preserve"> –  aankruisen wat van toepassing is</t>
    </r>
    <r>
      <rPr>
        <sz val="10"/>
        <color theme="1"/>
        <rFont val="Arial"/>
        <family val="2"/>
      </rPr>
      <t xml:space="preserve">] </t>
    </r>
  </si>
  <si>
    <r>
      <t>− de informatiefiche</t>
    </r>
    <r>
      <rPr>
        <sz val="10"/>
        <color rgb="FFFF0000"/>
        <rFont val="Arial"/>
        <family val="2"/>
      </rPr>
      <t>.</t>
    </r>
    <r>
      <rPr>
        <sz val="10"/>
        <color theme="1"/>
        <rFont val="Arial"/>
        <family val="2"/>
      </rPr>
      <t xml:space="preserve"> </t>
    </r>
    <r>
      <rPr>
        <sz val="10"/>
        <color theme="1"/>
        <rFont val="Arial"/>
        <family val="2"/>
      </rPr>
      <t>In dit document staat essentiële informatie over de gekozen verzekeringsovereenkomst.</t>
    </r>
    <r>
      <rPr>
        <sz val="10"/>
        <color theme="1"/>
        <rFont val="Arial"/>
        <family val="2"/>
      </rPr>
      <t xml:space="preserve"> </t>
    </r>
    <r>
      <rPr>
        <sz val="10"/>
        <color theme="1"/>
        <rFont val="Arial"/>
        <family val="2"/>
      </rPr>
      <t>Het bevat met name passende richtsnoeren en waarschuwingen over de risico’s die verbonden zijn aan de gekozen verzekeringsovereenkomst of aan bepaalde voorgestelde beleggingsstrategieën, alsook informatie over de kosten en bijbehorende lasten van de overeenkomst.</t>
    </r>
  </si>
  <si>
    <t xml:space="preserve">Ja, ik ben eigenaar van meerdere onroerende goederen, al dan niet voor eigen gebruik. </t>
  </si>
  <si>
    <t>Flexibel</t>
  </si>
  <si>
    <t>Periodiek</t>
  </si>
  <si>
    <t>Onder de vorm van een lijfrente</t>
  </si>
  <si>
    <t>Via geplande afkopen</t>
  </si>
  <si>
    <r>
      <rPr>
        <sz val="10"/>
        <color theme="1"/>
        <rFont val="Arial"/>
        <family val="2"/>
      </rPr>
      <t>[</t>
    </r>
    <r>
      <rPr>
        <sz val="10"/>
        <color theme="0" tint="-0.499984740745262"/>
        <rFont val="Arial"/>
        <family val="2"/>
      </rPr>
      <t>2 mogelijkheden  - 1 aan te kruisen en in te vullen</t>
    </r>
    <r>
      <rPr>
        <sz val="10"/>
        <color theme="1"/>
        <rFont val="Arial"/>
        <family val="2"/>
      </rPr>
      <t xml:space="preserve">] : </t>
    </r>
  </si>
  <si>
    <r>
      <t>Wij informeren u dat ons kantoor kan werken en werkt met de verzekeringsondernemingen die vermeld staan: [</t>
    </r>
    <r>
      <rPr>
        <sz val="10"/>
        <color theme="0" tint="-0.499984740745262"/>
        <rFont val="Arial"/>
        <family val="2"/>
      </rPr>
      <t>2 mogelijkheden - 1 aan te kruisen en in te vullen</t>
    </r>
    <r>
      <rPr>
        <sz val="10"/>
        <color theme="1"/>
        <rFont val="Arial"/>
        <family val="2"/>
      </rPr>
      <t>] </t>
    </r>
  </si>
  <si>
    <r>
      <t xml:space="preserve">Verder preciseert ons kantoor dat: </t>
    </r>
    <r>
      <rPr>
        <sz val="10"/>
        <color theme="0" tint="-0.499984740745262"/>
        <rFont val="Arial"/>
        <family val="2"/>
      </rPr>
      <t>(aankruisen wat van toepassing is)</t>
    </r>
  </si>
  <si>
    <t>De verwerking van bovenvermelde persoonsgegevens is noodzakelijk om u verzekeringsdistributiediensten te kunnen aanbieden. Zij berust op de artikelen 6.1.b) en 6.1.f) van de Algemene Verordening Gegevensbescherming (EU) 2016/679 (AVG), betreffende de uitvoering van een overeenkomst of van maatregelen vóór de sluiting van een overeenkomst en de behartiging van gerechtvaardigde belangen. Aanvullende informatie over ons beleid inzake het beheer van persoonsgegevens is beschikbaar op onze website of op de klantenfiche. U kunt u ook wenden tot de Gegevensbeschermingsautoriteit.</t>
  </si>
  <si>
    <t>Reden van contact : […...................................................]</t>
  </si>
  <si>
    <t xml:space="preserve">Ons kantoor verleent : </t>
  </si>
  <si>
    <t>• Specifieke verlangens</t>
  </si>
  <si>
    <t>Deel I. Uw verlangens en behoeften voor het sparen of beleggen met een levensverzekering</t>
  </si>
  <si>
    <r>
      <t>Deel II. Financieel Overzicht - Vragenlijst voor de cliënt</t>
    </r>
    <r>
      <rPr>
        <b/>
        <strike/>
        <sz val="12"/>
        <color rgb="FFFF0000"/>
        <rFont val="Arial"/>
        <family val="2"/>
      </rPr>
      <t xml:space="preserve"> </t>
    </r>
  </si>
  <si>
    <r>
      <rPr>
        <b/>
        <sz val="10"/>
        <rFont val="Arial"/>
        <family val="2"/>
      </rPr>
      <t>• Wat</t>
    </r>
    <r>
      <rPr>
        <b/>
        <sz val="10"/>
        <color theme="1"/>
        <rFont val="Arial"/>
        <family val="2"/>
      </rPr>
      <t xml:space="preserve"> is uw concrete spaar- en/of beleggingsdoelstelling?</t>
    </r>
  </si>
  <si>
    <t>Om een financieel overzicht te maken, stellen wij u volgende vragen. Het is belangrijk dat u accurate en actuele informatie aan ons verstrekt.</t>
  </si>
  <si>
    <t>Deel II dient te worden ingevuld indien de klant nog geen financieel overzicht via het kantoor heeft laten opmaken, of indien de klant verklaart dat het bestaande financieel overzicht niet langer actueel is.</t>
  </si>
  <si>
    <t>geen advies.</t>
  </si>
  <si>
    <t>een advies.</t>
  </si>
  <si>
    <r>
      <t>[</t>
    </r>
    <r>
      <rPr>
        <sz val="10"/>
        <color rgb="FF7030A0"/>
        <rFont val="Arial"/>
        <family val="2"/>
      </rPr>
      <t>Ons</t>
    </r>
    <r>
      <rPr>
        <sz val="10"/>
        <color theme="0" tint="-0.499984740745262"/>
        <rFont val="Arial"/>
        <family val="2"/>
      </rPr>
      <t xml:space="preserve"> kantoor bezit een rechtstreekse of middellijke deelneming van 10% of meer van de stemrechten of van het kapitaal van [namen en adressen van de verzekeringsondernemingen invullen.</t>
    </r>
    <r>
      <rPr>
        <sz val="10"/>
        <color rgb="FF000000"/>
        <rFont val="Arial"/>
        <family val="2"/>
      </rPr>
      <t>]/</t>
    </r>
    <r>
      <rPr>
        <sz val="10"/>
        <color theme="0" tint="-0.499984740745262"/>
        <rFont val="Arial"/>
        <family val="2"/>
      </rPr>
      <t xml:space="preserve">
 </t>
    </r>
    <r>
      <rPr>
        <sz val="10"/>
        <color rgb="FF000000"/>
        <rFont val="Arial"/>
        <family val="2"/>
      </rPr>
      <t>[</t>
    </r>
    <r>
      <rPr>
        <sz val="10"/>
        <color theme="0" tint="-0.499984740745262"/>
        <rFont val="Arial"/>
        <family val="2"/>
      </rPr>
      <t>namen en adressen van de verzekeringsondernemingen of de moederondernemingen van de verzekeringsondernemingen invullen] bezit[ten] een rechtstreekse of middellijke deelneming van meer dan 10% van de stemrechten of van het kapitaal van het kantoor.</t>
    </r>
    <r>
      <rPr>
        <sz val="10"/>
        <color rgb="FF000000"/>
        <rFont val="Arial"/>
        <family val="2"/>
      </rPr>
      <t>]</t>
    </r>
  </si>
  <si>
    <t>Nee, ik heb geen kennis opgebouwd over financiën.</t>
  </si>
  <si>
    <t>Nee, ik ben geen eigenaar van een onroerend goed.</t>
  </si>
  <si>
    <r>
      <rPr>
        <sz val="10"/>
        <rFont val="Arial"/>
        <family val="2"/>
      </rPr>
      <t>Ondernemingsnummer [</t>
    </r>
    <r>
      <rPr>
        <sz val="10"/>
        <color theme="0" tint="-0.499984740745262"/>
        <rFont val="Arial"/>
        <family val="2"/>
      </rPr>
      <t>9999</t>
    </r>
    <r>
      <rPr>
        <sz val="10"/>
        <rFont val="Arial"/>
        <family val="2"/>
      </rPr>
      <t>], RPR [</t>
    </r>
    <r>
      <rPr>
        <sz val="10"/>
        <color theme="0" tint="-0.499984740745262"/>
        <rFont val="Arial"/>
        <family val="2"/>
      </rPr>
      <t>+ vermelding van de rechtbank van de zetel van de rechtspersoon</t>
    </r>
    <r>
      <rPr>
        <sz val="10"/>
        <rFont val="Arial"/>
        <family val="2"/>
      </rPr>
      <t>]</t>
    </r>
  </si>
  <si>
    <r>
      <t xml:space="preserve">In het register van de verzekeringstussenpersonen dat door de FSMA wordt bijgehouden, is ons kantoor als verzekeringstussenpersoon ingeschreven in de categorie “verzekeringsmakelaar” </t>
    </r>
    <r>
      <rPr>
        <sz val="10"/>
        <rFont val="Arial"/>
        <family val="2"/>
      </rPr>
      <t>onder bovenstaand ondernemingsnummer.</t>
    </r>
    <r>
      <rPr>
        <sz val="10"/>
        <color theme="1"/>
        <rFont val="Arial"/>
        <family val="2"/>
      </rPr>
      <t xml:space="preserve"> Dit register is beschikbaar via https://www.fsma.be/nl/verzekeringstussenpersoon (klik op ‘Lijsten’ en ‘Register van de verzekeringstussenpersonen’).</t>
    </r>
  </si>
  <si>
    <r>
      <t>Om een analyse te maken van uw verlangens en behoeften, stellen wij u de volgende vragen. Het is belangrijk dat u alle</t>
    </r>
    <r>
      <rPr>
        <sz val="10"/>
        <rFont val="Arial"/>
        <family val="2"/>
      </rPr>
      <t xml:space="preserve"> door u gekende</t>
    </r>
    <r>
      <rPr>
        <sz val="10"/>
        <color theme="1"/>
        <rFont val="Arial"/>
        <family val="2"/>
      </rPr>
      <t xml:space="preserve"> omstandigheden meedeelt die van belang zijn voor het </t>
    </r>
    <r>
      <rPr>
        <sz val="10"/>
        <rFont val="Arial"/>
        <family val="2"/>
      </rPr>
      <t xml:space="preserve">vaststellen </t>
    </r>
    <r>
      <rPr>
        <sz val="10"/>
        <color theme="1"/>
        <rFont val="Arial"/>
        <family val="2"/>
      </rPr>
      <t>van uw verlangens en behoeften.</t>
    </r>
  </si>
  <si>
    <t>Heeft u nog andere specifieke verlangens of is er nog bijkomende informatie die relevant kan zijn voor uw verlangens en behoeften?</t>
  </si>
  <si>
    <r>
      <t xml:space="preserve">A. Kennis en </t>
    </r>
    <r>
      <rPr>
        <b/>
        <sz val="10"/>
        <rFont val="Arial"/>
        <family val="2"/>
      </rPr>
      <t>ervaring m.b.t. s</t>
    </r>
    <r>
      <rPr>
        <b/>
        <sz val="10"/>
        <color theme="1"/>
        <rFont val="Arial"/>
        <family val="2"/>
      </rPr>
      <t>paar- en beleggingsverzekeringen</t>
    </r>
  </si>
  <si>
    <r>
      <t xml:space="preserve">B. Kennis </t>
    </r>
    <r>
      <rPr>
        <b/>
        <sz val="10"/>
        <rFont val="Arial"/>
        <family val="2"/>
      </rPr>
      <t xml:space="preserve">en ervaring m.b.t. </t>
    </r>
    <r>
      <rPr>
        <b/>
        <sz val="10"/>
        <color theme="1"/>
        <rFont val="Arial"/>
        <family val="2"/>
      </rPr>
      <t>andere financiële producten</t>
    </r>
  </si>
  <si>
    <t xml:space="preserve">1) Vermogen: roerende goederen </t>
  </si>
  <si>
    <t>2) Vermogen: onroerende goederen</t>
  </si>
  <si>
    <r>
      <t xml:space="preserve">Wij </t>
    </r>
    <r>
      <rPr>
        <sz val="10"/>
        <rFont val="Arial"/>
        <family val="2"/>
      </rPr>
      <t xml:space="preserve">stellen </t>
    </r>
    <r>
      <rPr>
        <sz val="10"/>
        <color theme="1"/>
        <rFont val="Arial"/>
        <family val="2"/>
      </rPr>
      <t>u het/de verzekeringsproduct(en) [</t>
    </r>
    <r>
      <rPr>
        <sz val="10"/>
        <color theme="0" tint="-0.499984740745262"/>
        <rFont val="Arial"/>
        <family val="2"/>
      </rPr>
      <t>naam van het/de product(en) en de verzekeringsonderneming(en) in te vullen</t>
    </r>
    <r>
      <rPr>
        <sz val="10"/>
        <color theme="1"/>
        <rFont val="Arial"/>
        <family val="2"/>
      </rPr>
      <t xml:space="preserve">] </t>
    </r>
    <r>
      <rPr>
        <sz val="10"/>
        <rFont val="Arial"/>
        <family val="2"/>
      </rPr>
      <t>voor</t>
    </r>
    <r>
      <rPr>
        <sz val="10"/>
        <color theme="1"/>
        <rFont val="Arial"/>
        <family val="2"/>
      </rPr>
      <t xml:space="preserve"> op basis van:</t>
    </r>
  </si>
  <si>
    <r>
      <t xml:space="preserve">- (1) de voorgaande analyse van uw verlangens en behoeften betreffende een spaar- </t>
    </r>
    <r>
      <rPr>
        <sz val="10"/>
        <rFont val="Arial"/>
        <family val="2"/>
      </rPr>
      <t xml:space="preserve">en/of </t>
    </r>
    <r>
      <rPr>
        <sz val="10"/>
        <color theme="1"/>
        <rFont val="Arial"/>
        <family val="2"/>
      </rPr>
      <t>beleggingsverzekering;</t>
    </r>
  </si>
  <si>
    <r>
      <t xml:space="preserve">Ons kantoor verleent u geen advies. U hebt de vragen betreffende uw kennis en ervaring beantwoord (tenzij u </t>
    </r>
    <r>
      <rPr>
        <sz val="10"/>
        <rFont val="Arial"/>
        <family val="2"/>
      </rPr>
      <t xml:space="preserve">heeft </t>
    </r>
    <r>
      <rPr>
        <sz val="10"/>
        <color theme="1"/>
        <rFont val="Arial"/>
        <family val="2"/>
      </rPr>
      <t>bevestigd dat de antwoorden op deze vragen - die reeds vroeger door ons kantoor werden gesteld - nog steeds actueel zijn).</t>
    </r>
  </si>
  <si>
    <r>
      <t>Het/De door u gekozen product(en): [</t>
    </r>
    <r>
      <rPr>
        <sz val="10"/>
        <color theme="0" tint="-0.499984740745262"/>
        <rFont val="Arial"/>
        <family val="2"/>
      </rPr>
      <t>naam van het/de product(en) en de verzekeringsonderneming(en) in te vullen</t>
    </r>
    <r>
      <rPr>
        <sz val="10"/>
        <color theme="1"/>
        <rFont val="Arial"/>
        <family val="2"/>
      </rPr>
      <t xml:space="preserve">]. Dit/Deze product(en) werd(en) door u gekozen op basis van de voorgaande analyse van uw verlangens en behoeften betreffende een spaar- </t>
    </r>
    <r>
      <rPr>
        <sz val="10"/>
        <rFont val="Arial"/>
        <family val="2"/>
      </rPr>
      <t xml:space="preserve">en/of </t>
    </r>
    <r>
      <rPr>
        <sz val="10"/>
        <color theme="1"/>
        <rFont val="Arial"/>
        <family val="2"/>
      </rPr>
      <t>beleggingsverzekering.</t>
    </r>
  </si>
  <si>
    <t>FINALE BELEGGERSTYPE</t>
  </si>
  <si>
    <t>Beleggersprofieltype</t>
  </si>
  <si>
    <t>TOTAAL</t>
  </si>
  <si>
    <t>geen probleem</t>
  </si>
  <si>
    <t>d</t>
  </si>
  <si>
    <t>compenseren</t>
  </si>
  <si>
    <t>c</t>
  </si>
  <si>
    <t>uitgaven aanpassen</t>
  </si>
  <si>
    <t>b</t>
  </si>
  <si>
    <t>verlies opvangbaar</t>
  </si>
  <si>
    <t>doorslaggevend</t>
  </si>
  <si>
    <t>erg moeilijk</t>
  </si>
  <si>
    <t>a</t>
  </si>
  <si>
    <t>zeer sterk</t>
  </si>
  <si>
    <t>sterk</t>
  </si>
  <si>
    <t>matig</t>
  </si>
  <si>
    <t>welke schommeling waarde</t>
  </si>
  <si>
    <t>ik reageer niet</t>
  </si>
  <si>
    <t>niet slapen</t>
  </si>
  <si>
    <t>overweeg verkoop</t>
  </si>
  <si>
    <t>evolutie opvolgen</t>
  </si>
  <si>
    <t>reactie bij sterke daling beleggingen</t>
  </si>
  <si>
    <t>gewicht</t>
  </si>
  <si>
    <t>soort vraag</t>
  </si>
  <si>
    <t>opportuniteit om bij te kopen</t>
  </si>
  <si>
    <t>zo hoog mogelijk rendement</t>
  </si>
  <si>
    <t>enig risico -hoger rendement</t>
  </si>
  <si>
    <t>grootste deel veilig beleggen</t>
  </si>
  <si>
    <t>belegginsgs-voorkeur</t>
  </si>
  <si>
    <t>kapitaalbehoud is belangrijkste</t>
  </si>
  <si>
    <t>Risicoappetijt</t>
  </si>
  <si>
    <t>score antwoord</t>
  </si>
  <si>
    <t>keuze antwoord</t>
  </si>
  <si>
    <t>scoring/ antwoord</t>
  </si>
  <si>
    <t>scoring/vraag</t>
  </si>
  <si>
    <t>algemene weging</t>
  </si>
  <si>
    <t>antwoordmogelijkheden</t>
  </si>
  <si>
    <t>vragen</t>
  </si>
  <si>
    <t>meer doorslag-gevend</t>
  </si>
  <si>
    <t>&lt; 3jaar</t>
  </si>
  <si>
    <t>10 termijn</t>
  </si>
  <si>
    <t>aanvulling toekomstig inkomen</t>
  </si>
  <si>
    <t>e</t>
  </si>
  <si>
    <t xml:space="preserve">extra maandelijks inkomen </t>
  </si>
  <si>
    <t>inspelen op beursontwikkeling</t>
  </si>
  <si>
    <t>algemene vermogensgroei</t>
  </si>
  <si>
    <t>specifieke uitgave id toekomst</t>
  </si>
  <si>
    <t>9 belangrijkste doelstelling</t>
  </si>
  <si>
    <t>ja, positief</t>
  </si>
  <si>
    <t>neen</t>
  </si>
  <si>
    <t>midden</t>
  </si>
  <si>
    <t>ja, negatief</t>
  </si>
  <si>
    <t>8 evolutie financiële situatie</t>
  </si>
  <si>
    <t>&gt;€1000</t>
  </si>
  <si>
    <t>€500- €1000</t>
  </si>
  <si>
    <t>€250- €500</t>
  </si>
  <si>
    <t>het meest doorslag-gevend</t>
  </si>
  <si>
    <t>&lt;€250</t>
  </si>
  <si>
    <t>7 spaar-mogelijkheid</t>
  </si>
  <si>
    <t>&gt;€2500</t>
  </si>
  <si>
    <t>€1500-€2500</t>
  </si>
  <si>
    <t>€750-€1500</t>
  </si>
  <si>
    <t>&lt;€750</t>
  </si>
  <si>
    <t>6b inkomen_ maandelijkse lasten</t>
  </si>
  <si>
    <t>&gt;€5,000</t>
  </si>
  <si>
    <t>€3,000- €5,000</t>
  </si>
  <si>
    <t>€1,500- €3,000</t>
  </si>
  <si>
    <t xml:space="preserve">Uw doelstelling is de groei van uw vermogen op lange termijn; U vindt een zo hoog mogelijk potentieel rendement belangrijk, wetende dat daaraan risico's verbonden zijn; U aanvaardt sterke opwaartse en neerwaartse schommelingen in de waarde van de spaar- en beleggingsverzekeringen, bijvoorbeeld ten gevolge van koersschommelingen of wisselrisico’s.  </t>
  </si>
  <si>
    <t>d. dynamisch</t>
  </si>
  <si>
    <t>minder</t>
  </si>
  <si>
    <t>&lt;€1,500</t>
  </si>
  <si>
    <t>6a inkomen_ netto-inkomen</t>
  </si>
  <si>
    <t>Rendement en beperking van het risico zijn allebei belangrijk; U vindt het aanvaardbaar om risico te nemen om een potentieel hoger rendement te behalen; U heeft evenwel geen bereidheid om uitgesproken risico’s te nemen waardoor uw spaartegoed of belegging sterk in waarde zou kunnen dalen.</t>
  </si>
  <si>
    <t>c. evenwichtig</t>
  </si>
  <si>
    <t>ja, meerdere onroerende goederen</t>
  </si>
  <si>
    <t>b. neutraal</t>
  </si>
  <si>
    <t>ja, vastgoed voor eigen gebruik</t>
  </si>
  <si>
    <t>Veiligheid is uw prioriteit; U hecht veel belang aan kapitaalbescherming, zelfs als dit ten koste gaat van rendement; U heeft algemeen de voorkeur voor sparen en beleggen met weinig schommelingen en een stabiel maar bescheiden rendement.</t>
  </si>
  <si>
    <t>a. defensief</t>
  </si>
  <si>
    <t>nee</t>
  </si>
  <si>
    <t>5 onroerend vermogen</t>
  </si>
  <si>
    <t>&gt;€ 250,000</t>
  </si>
  <si>
    <t>€125,000-250,000</t>
  </si>
  <si>
    <t>€50,000- €125,000</t>
  </si>
  <si>
    <t>veiligheid vs rendement</t>
  </si>
  <si>
    <t>€12,500-€ 50,000</t>
  </si>
  <si>
    <t>voorkeur klant</t>
  </si>
  <si>
    <t>&lt; €12,500</t>
  </si>
  <si>
    <t>4 roerend vermogen</t>
  </si>
  <si>
    <t>Beleggingshorizon</t>
  </si>
  <si>
    <t>(te preciseren)</t>
  </si>
  <si>
    <t>vrij in te vullen door de klant</t>
  </si>
  <si>
    <t>beleggingen in andere financiële producten</t>
  </si>
  <si>
    <t>kennis andere financiële producten</t>
  </si>
  <si>
    <t>14 verlies opvangbaar</t>
  </si>
  <si>
    <t>T26</t>
  </si>
  <si>
    <t>andere (te preciseren)</t>
  </si>
  <si>
    <t>obligaties en andere vastrentende producten</t>
  </si>
  <si>
    <t>aandelen</t>
  </si>
  <si>
    <t>onderliggende activa T23:</t>
  </si>
  <si>
    <t>13 welke schommeling waarde</t>
  </si>
  <si>
    <t>T23 met kapitaalsbescherming</t>
  </si>
  <si>
    <t>12 reactie bij sterke daling beleggingen</t>
  </si>
  <si>
    <t>T23 zonder kapitaalsbescherming</t>
  </si>
  <si>
    <t>11 belegginsgsvoorkeur</t>
  </si>
  <si>
    <t>T21</t>
  </si>
  <si>
    <t>producten waarin occasioneel of regelmatig belegd</t>
  </si>
  <si>
    <t>Risico-appetijt</t>
  </si>
  <si>
    <t>7 spaarmogelijkheid</t>
  </si>
  <si>
    <t>6a netto-inkomen</t>
  </si>
  <si>
    <t>producten die u kent</t>
  </si>
  <si>
    <t>3 tabel producten</t>
  </si>
  <si>
    <t>volg financiële markt beroepsmatig</t>
  </si>
  <si>
    <t>totaal</t>
  </si>
  <si>
    <t>zoek actief financiële informatie</t>
  </si>
  <si>
    <t>Financiële situatie</t>
  </si>
  <si>
    <t>lees financiële bladzijden</t>
  </si>
  <si>
    <t>minst doorslaggevend</t>
  </si>
  <si>
    <t>geen interesse</t>
  </si>
  <si>
    <t>3 interesse</t>
  </si>
  <si>
    <t>ja</t>
  </si>
  <si>
    <t>2 beroepskennis</t>
  </si>
  <si>
    <t>minst doorslag-gevend</t>
  </si>
  <si>
    <t>2 beroeps-matige kennis</t>
  </si>
  <si>
    <t>1 kennis uit opleiding</t>
  </si>
  <si>
    <t>meer doorslaggevend</t>
  </si>
  <si>
    <t>Kennis en ervaring</t>
  </si>
  <si>
    <t>het meest doorslaggevend</t>
  </si>
  <si>
    <t xml:space="preserve">antwoord klant </t>
  </si>
  <si>
    <t>maximum score</t>
  </si>
  <si>
    <t>resultaat klant</t>
  </si>
  <si>
    <t>Check-up klant</t>
  </si>
  <si>
    <t xml:space="preserve">Uw kennis en ervaring </t>
  </si>
  <si>
    <t>U geeft de voorkeur aan aangroei van het vermogen zonder daarbij blootgesteld te worden aan een al te hoog risico op waardedaling; U bent bereid  enig risico te nemen om het rendement te verhogen, maar slechts in beperkte mate; Voor het grootste deel van uw vermogen streeft u naar sparen en beleggen met weinig schommelingen en een stabiel rendement.</t>
  </si>
  <si>
    <t>Algemene financiële kennis</t>
  </si>
  <si>
    <t>Productkennis</t>
  </si>
  <si>
    <t>Productervaring</t>
  </si>
  <si>
    <t>Bijkomende toelichting</t>
  </si>
  <si>
    <t xml:space="preserve">Uw financiële situatie
</t>
  </si>
  <si>
    <t>Algemene financiële situatie</t>
  </si>
  <si>
    <t xml:space="preserve">U verwacht dat uw financiële situatie in de toekomst </t>
  </si>
  <si>
    <t xml:space="preserve">Het te investeren bedrag vertegenwoordigt </t>
  </si>
  <si>
    <t>percent van uw totale roerend vermogen.</t>
  </si>
  <si>
    <t xml:space="preserve">Uw spaar- en beleggingsdoelstellingen  </t>
  </si>
  <si>
    <t>Uw algemene doelstellingen</t>
  </si>
  <si>
    <t xml:space="preserve">Uw belangrijkste spaar- en/of beleggingsdoelstelling is </t>
  </si>
  <si>
    <t>U heeft hiervoor een spaar- of beleggingshorizon van</t>
  </si>
  <si>
    <r>
      <rPr>
        <u/>
        <sz val="11"/>
        <color indexed="8"/>
        <rFont val="Calibri"/>
        <family val="2"/>
      </rPr>
      <t>Uw specifieke verlangens/behoeften</t>
    </r>
    <r>
      <rPr>
        <sz val="11"/>
        <color theme="1"/>
        <rFont val="Calibri"/>
        <family val="2"/>
        <scheme val="minor"/>
      </rPr>
      <t/>
    </r>
  </si>
  <si>
    <t>Uw risicogevoeligheid</t>
  </si>
  <si>
    <t>Algemene risicogevoeligheid</t>
  </si>
  <si>
    <t>x</t>
  </si>
  <si>
    <t>veiligheid</t>
  </si>
  <si>
    <t>rendement</t>
  </si>
  <si>
    <t>doorslag-gevend</t>
  </si>
  <si>
    <t>Hier dient de specifieke motivering te worden ingevuld, wanneer wordt afgeweken van bovenstaande scoring of deze scoring wordt aangepast.</t>
  </si>
  <si>
    <t xml:space="preserve">    ………………</t>
  </si>
  <si>
    <t>Hier dient de specifieke motivering te worden ingevuld, wanneer het noodzakelijk wordt geacht om bijkomende toelichting te geven bij de financiële situatie van de klant.</t>
  </si>
  <si>
    <t>U wenst geen/volgende aanvullende uitkering(en):</t>
  </si>
  <si>
    <t>(schrappen en/of aanvullen waar nodig)</t>
  </si>
  <si>
    <t>4 jaar - 8 jaar</t>
  </si>
  <si>
    <t>9 jaar-16 jaar</t>
  </si>
  <si>
    <t>&gt; 17 jaar</t>
  </si>
  <si>
    <t xml:space="preserve">De volgende vraag moet alleen worden gesteld indien geen verzekeringsproduct kan worden voorgesteld dat aan de duurzaamheidsvoorkeuren van de klant beantwoordt. </t>
  </si>
  <si>
    <t xml:space="preserve">Verdere verduidelijkingen vindt u in de toelichtingsnota over duurzaamheidsvoorkeuren. </t>
  </si>
  <si>
    <t xml:space="preserve">Let op : de Europese regelgeving over duurzaamheid is nog in volle ontwikkeling. Dit zal mogelijk in de toekomst nog aanpassingen vereisen van deze bemiddelingsfiche. </t>
  </si>
  <si>
    <t>− de toelichtingsnota over de duurzaamheidsvoorkeuren.</t>
  </si>
  <si>
    <t>U heeft ook de volgende bijkomende informatie ontvangen: [...........................................].</t>
  </si>
  <si>
    <r>
      <t xml:space="preserve">een vergoeding die </t>
    </r>
    <r>
      <rPr>
        <sz val="10"/>
        <rFont val="Arial"/>
        <family val="2"/>
      </rPr>
      <t>u rechtstreeks aan ons kantoor</t>
    </r>
    <r>
      <rPr>
        <sz val="10"/>
        <color theme="1"/>
        <rFont val="Arial"/>
        <family val="2"/>
      </rPr>
      <t xml:space="preserve"> betaalt. Het bedrag van de vergoeding bedraagt [</t>
    </r>
    <r>
      <rPr>
        <sz val="10"/>
        <color theme="0" tint="-0.499984740745262"/>
        <rFont val="Arial"/>
        <family val="2"/>
      </rPr>
      <t>bedrag in € of berekeningsmethode als het niet mogelijk is om het bedrag te vermelden</t>
    </r>
    <r>
      <rPr>
        <sz val="10"/>
        <color theme="1"/>
        <rFont val="Arial"/>
        <family val="2"/>
      </rPr>
      <t>].</t>
    </r>
  </si>
  <si>
    <t xml:space="preserve"> op [……………………………………].</t>
  </si>
  <si>
    <t>Deel III dient enkel te worden ingevuld als advies wordt verleend aan de klant.</t>
  </si>
  <si>
    <t>- (3) de duurzaamheidsvoorkeuren die u hierboven heeft uitgedrukt.</t>
  </si>
  <si>
    <t>We informeren hierbij naar uw duurzaamheidsvoorkeuren, met name of en in welke mate u wil dat uw verzekeringsproduct één of meerdere duurzaamheidsaspecten bevat.</t>
  </si>
  <si>
    <t>categorie c)</t>
  </si>
  <si>
    <t xml:space="preserve">Categorie b) Er wordt belegd in economische activiteiten die bijdragen aan een milieudoelstelling en/of aan een sociale doelstelling die algemener werden gedefinieerd door de wetgever.  </t>
  </si>
  <si>
    <t xml:space="preserve">•  Wat zijn uw duurzaamheidsvoorkeuren ? </t>
  </si>
  <si>
    <t>Categorie c) Bij de beleggingsbeslissingen wordt rekening gehouden met de belangrijkste ongunstige effecten die deze kunnen hebben op ecologische, sociale en werkgelegenheidszaken; eerbiediging van de mensenrechten; bestrijding van corruptie en omkoping.</t>
  </si>
  <si>
    <t>•  Vindt u het belangrijk dat uw verzekeringsproduct één of meerdere duurzaamheidsaspecten bevat?</t>
  </si>
  <si>
    <t>Nee, mijn verzekeringsproduct hoeft niet noodzakelijk duurzaamheidsaspecten te bevatten.</t>
  </si>
  <si>
    <t xml:space="preserve">Indien u het laatste vakje heeft afgevinkt, gelieve de volgende vragen te beantwoorden. </t>
  </si>
  <si>
    <t xml:space="preserve">Ja, het is belangrijk voor mij dat mijn verzekeringsproduct duurzaamheidsaspecten bevat. </t>
  </si>
  <si>
    <t xml:space="preserve">Ik wil dat mijn verzekeringsproduct duurzaamheidsaspecten bevat, maar ik heb geen specifieke voorkeur. </t>
  </si>
  <si>
    <t>milieudoelstellingen volgens gedetailleerde criteria van de Taxonomy Verordening</t>
  </si>
  <si>
    <t>algemene milieudoelstelling en/of sociale doelstelling in de zin van de SFDR</t>
  </si>
  <si>
    <t>een beleid voor de belangrijkste ongunstige effecten die beleggingsbeslissingen kunnen hebben op duurzaamheidsfactoren</t>
  </si>
  <si>
    <t>Uw duurzaamheidsvoorkeuren</t>
  </si>
  <si>
    <t>…</t>
  </si>
  <si>
    <t xml:space="preserve">−  de precontractuele informatie over de duurzaamheid van het voorgestelde verzekeringsproduct. </t>
  </si>
  <si>
    <r>
      <rPr>
        <u/>
        <sz val="10"/>
        <color theme="1" tint="0.499984740745262"/>
        <rFont val="Arial"/>
        <family val="2"/>
      </rPr>
      <t xml:space="preserve">Onder duurzaamheidsaspecten wordt verstaan </t>
    </r>
    <r>
      <rPr>
        <sz val="10"/>
        <color theme="1" tint="0.499984740745262"/>
        <rFont val="Arial"/>
        <family val="2"/>
      </rPr>
      <t xml:space="preserve">: </t>
    </r>
  </si>
  <si>
    <r>
      <rPr>
        <sz val="10"/>
        <color theme="1" tint="0.499984740745262"/>
        <rFont val="Arial"/>
        <family val="2"/>
      </rPr>
      <t>Categorie a) Er wordt belegd in economische activiteiten die bijdragen aan een milieudoelstelling volgens gedetailleerde wettelijke criteria.</t>
    </r>
    <r>
      <rPr>
        <strike/>
        <sz val="10"/>
        <color theme="1" tint="0.499984740745262"/>
        <rFont val="Arial"/>
        <family val="2"/>
      </rPr>
      <t xml:space="preserve">  </t>
    </r>
  </si>
  <si>
    <t>Minstens</t>
  </si>
  <si>
    <t xml:space="preserve">Wanneer uit deel IV blijkt dat geen verzekeringsproduct kan worden voorgesteld dat aan de duurzaamheidsvoorkeuren van de klant voldoet en hij ervoor kiest om zijn voorkeuren aan te passen, moeten de beslissing van de klant en de redenen voor die beslissing in het onderstaande kader  worden vermeld. </t>
  </si>
  <si>
    <r>
      <t xml:space="preserve">Deel </t>
    </r>
    <r>
      <rPr>
        <b/>
        <sz val="12"/>
        <rFont val="Arial"/>
        <family val="2"/>
      </rPr>
      <t xml:space="preserve">IV. </t>
    </r>
    <r>
      <rPr>
        <b/>
        <sz val="12"/>
        <color theme="1"/>
        <rFont val="Arial"/>
        <family val="2"/>
      </rPr>
      <t>Advies</t>
    </r>
  </si>
  <si>
    <r>
      <t xml:space="preserve">Deel </t>
    </r>
    <r>
      <rPr>
        <b/>
        <sz val="12"/>
        <rFont val="Arial"/>
        <family val="2"/>
      </rPr>
      <t>V.</t>
    </r>
    <r>
      <rPr>
        <b/>
        <sz val="12"/>
        <color theme="1"/>
        <rFont val="Arial"/>
        <family val="2"/>
      </rPr>
      <t xml:space="preserve"> Informatie</t>
    </r>
  </si>
  <si>
    <t>Andere (te bepalen) : ……....</t>
  </si>
  <si>
    <r>
      <t>Enkel voor uzelf</t>
    </r>
    <r>
      <rPr>
        <sz val="10"/>
        <color theme="4" tint="-0.249977111117893"/>
        <rFont val="Arial"/>
        <family val="2"/>
      </rPr>
      <t>.</t>
    </r>
  </si>
  <si>
    <t>Voor het gemeenschappelijke vermogen van het gezin waarvoor u verklaart dat u vertegenwoordiger bent.</t>
  </si>
  <si>
    <t>% voor de categorie b).</t>
  </si>
  <si>
    <t>Emissies</t>
  </si>
  <si>
    <t>Biodiversiteit</t>
  </si>
  <si>
    <t>Fossiele brandstoffen</t>
  </si>
  <si>
    <t>Sociale aspecten of thema's en werkomstandigheden</t>
  </si>
  <si>
    <t>Strijd tegen corruptie en omkoping</t>
  </si>
  <si>
    <t xml:space="preserve">Indien u specifieke voorkeuren heeft, die niet besproken en behandeld werden in de bovenstaande vragen, kunt u deze hier melden. </t>
  </si>
  <si>
    <t xml:space="preserve">Met een voorkeur voor de volgende familie(s) van indicatoren van belangrijkste ongunstige effecten:  </t>
  </si>
  <si>
    <t>Zonder voorkeur voor één of meerdere families van indicatoren van belangrijkste ongunstige effecten.</t>
  </si>
  <si>
    <t>Afval</t>
  </si>
  <si>
    <t>Water</t>
  </si>
  <si>
    <t xml:space="preserve">Energie-efficiëntie </t>
  </si>
  <si>
    <t>Mensensrechten</t>
  </si>
  <si>
    <t>Om het rendement te verhogen wil ik met mijn beleggingen wel enig risico nemen, maar beperkt (bijvoorbeeld een eventueel verlies van 5% op jaarbasis). Voor het grootste deel van mijn vermogen streef ik toch naar veilige beleggingen.</t>
  </si>
  <si>
    <t>Rendement en beperking van risico zijn voor mij allebei belangrijk. Ik weet dat om meer rendement te halen, ik wat meer risico moet nemen (bijvoorbeeld een eventueel verlies van 10% op jaarbasis).</t>
  </si>
  <si>
    <t>Ik ga voor een zo hoog mogelijk rendement en aanvaard daarvoor sterke koersschommelingen die tot (grote) verliezen kunnen leiden (bijvoorbeeld een eventueel verlies van 15% op jaarbasis).</t>
  </si>
  <si>
    <t>4) Als de spaar- en/of beleggingsverzekering die u voor ogen heeft, fors lager zou uitkomen dan verwacht (bijvoorbeeld de helft), kunt u dat dan opvangen met ander inkomen en/of vermogen?</t>
  </si>
  <si>
    <t xml:space="preserve">Ik heb een voorkeur dat mijn verzekeringsproduct één of meerdere van de volgende duurzaamheidsaspecten bevat:  </t>
  </si>
  <si>
    <t xml:space="preserve">categorie a)                                     </t>
  </si>
  <si>
    <t xml:space="preserve">categorie b)                                     </t>
  </si>
  <si>
    <r>
      <t xml:space="preserve">• Welk minimum percentage aan duurzaamheidsaspecten wenst u dat uw verzekeringsproduct bevat (voor categorieën a </t>
    </r>
    <r>
      <rPr>
        <b/>
        <sz val="10"/>
        <color theme="0" tint="-0.499984740745262"/>
        <rFont val="Arial"/>
        <family val="2"/>
      </rPr>
      <t xml:space="preserve">en </t>
    </r>
    <r>
      <rPr>
        <b/>
        <sz val="10"/>
        <color theme="1" tint="0.499984740745262"/>
        <rFont val="Arial"/>
        <family val="2"/>
      </rPr>
      <t xml:space="preserve">b) ? </t>
    </r>
  </si>
  <si>
    <t>% voor de categorie a) en/of</t>
  </si>
  <si>
    <t>Wij kunnen u geen verzekeringsproduct voorstellen dat aan uw duurzaamheidsvoorkeuren beantwoordt. Hoe wenst u verder te gaan in het kader van dit advies ?</t>
  </si>
  <si>
    <t xml:space="preserve">Ik wil verzaken aan mijn duurzaamheidsvoorkeuren en aangeven dat ik geen voorkeur heb. Mijn verzekeringsproduct hoeft dus niet noodzakelijk duurzaamheidsaspecten te bevatten. </t>
  </si>
  <si>
    <t xml:space="preserve">Ik wil mijn duurzaamheidsvoorkeuren niet aanpassen. Ik wens dat het verzekeringsproduct dat mij wordt voorgesteld in overeenstemming is met mijn duurzaamheidsvoorkeuren. Bijgevolg kan er mij geen advies meer verleend worden en geen verzekeringsproduct voorgesteld worden. </t>
  </si>
  <si>
    <t>De tevredenheid van onze klanten is een prioriteit voor ons kantoor. Overeenkomstig zijn interne beleidslijnen en procedures heeft ons kantoor een regeling opgezet voor het beheer van klachten van klanten. Het doel van deze regeling is klachten over verzekeringsovereenkomsten of over verleende verzekeringsdiensten op eerlijke en deskundige wijze te onderzoeken. Elke toegelichte klacht mag per mail of per post worden verstuurd. Ons kantoor verbindt zich ertoe erop te antwoorden. Als u dat wenst of als u niet tevreden bent over de behandeling van uw klacht door ons kantoor, kunt u contact opnemen met de dienst Ombudsman van de Verzekeringen, gevestigd op het adres De Meeûssquare  35 te 1000 Brussel – Tel 02/547.58.71 - Fax. 02/547.59.75 - info@ombudsman-insurance.be - www.ombudsman-insurance.be, de bevoegde en gekwalificeerde entiteit inzake verzekeringen van de Consumentenombudsdienst.  </t>
  </si>
  <si>
    <t>Indien u categorie c) heeft aangevinkt, gelieve hieronder te preciseren:</t>
  </si>
  <si>
    <t xml:space="preserve">vb. bij het advies aangekomen werd vastgesteld dat er geen verzekeringsproduct kon worden voorgesteld dat tegelijkertijd aan de duurzaamheidsvoorkeuren van de klant voldeed, alsook aan zijn financiële profiel (bepaald op basis van zijn kennis en ervaring, zijn financiële situatie, zijn beleggingsdoelstellingen, en zijn houding t.o.v. risico. Hij had een specifieke voorkeur voor duurzaamheidsapecten van categorie a). Toen de klant gevraagd werd of hij zijn duurzaamheidsvoorkeuren wenste aan te passen, koos de klant voor de aanpassing naar een specifieke voorkeur voor duurzaamheidsapecten van categorie b).                                                                                                                                                                                                                                                                                                                                                                 vb. bij het advies aangekomen werd vastgesteld dat er geen verzekeringsproduct kon worden voorgesteld dat aan de duurzaamheidsvoorkeuren van de klant voldeed. Hij had een specifieke voorkeur voor duurzaamheidsapecten van categorie a) voor minstens 60%. Toen de klant gevraagd werd of hij zijn duurzaamheidsvoorkeuren wenste aan te passen, koos de klant voor de aanpassing naar een algemene voorkeur voor minstens 30% duurzaamheidsaspecten (zonder nog een specifieke voorkeur voor een bepaalde categorie van duurzaamheidsaspecten op te geven). </t>
  </si>
  <si>
    <t>Ik wil dat mijn verzekeringsproduct duurzaamheidsaspecten bevat, maar ik verzaak aan mijn specifieke duurzaamheidsvoorkeuren.</t>
  </si>
  <si>
    <t>Ik wil de vragen m.b.t. mijn specifieke duurzaamheidsvoorkeuren opnieuw doorlopen.</t>
  </si>
  <si>
    <r>
      <t xml:space="preserve">Ik wil mijn duurzaamheidsvoorkeuren aanpassen. </t>
    </r>
    <r>
      <rPr>
        <i/>
        <sz val="10"/>
        <color theme="0" tint="-0.499984740745262"/>
        <rFont val="Arial"/>
        <family val="2"/>
      </rPr>
      <t>Deze beslissing en verklaring daarvoor worden gedocumenteerd in het kader hierboven in deel III.</t>
    </r>
  </si>
  <si>
    <t>Financieel overzicht van de klant (met inbegrip van de duurzaamheidsvoorkeuren)</t>
  </si>
  <si>
    <t xml:space="preserve">Analyse voor spaar- en beleggingsverzekeringen </t>
  </si>
  <si>
    <t>Zo ja, is dit financieel overzicht (vragen en antwoorden opgenomen in deel II) nog actueel?</t>
  </si>
  <si>
    <t>Zo ja, zijn uw duurzaamheidsvoorkeuren (vragen en antwoorden opgenomen in deel III) nog actueel?</t>
  </si>
  <si>
    <t>Nog niet bepaald</t>
  </si>
  <si>
    <t>C. Beleggingsdoelstellingen</t>
  </si>
  <si>
    <t>Deel III. Duurzaamheidsvoorkeuren (die deel uitmaken van uw beleggingsdoelstellingen opgenomen in deel II en in het financieel overzicht)</t>
  </si>
  <si>
    <t>Ons kantoor verleent u advies en heeft hiertoe een financieel overzicht van uw situatie gemaakt (tenzij u heeft bevestigd dat uw financieel overzicht - dat ons kantoor reeds eerder had opgesteld -  alsook uw duurzaamheidsvoorkeuren nog steeds actueel zijn). Het financieel overzicht vermeldt ook uw duurzaamheidsvoorkeuren.</t>
  </si>
  <si>
    <t>Uw financieel overzicht (met inbegrip van uw duurzaamheidsvoorkeuren) vindt u terug in bijlage.</t>
  </si>
  <si>
    <t>Dit/Deze product(en) is/zijn in overeenstemming met uw verlangens en behoeften, en is/zijn, gelet op uw financieel overzicht (met inbegrip van uw duurzaamheidsvoorkeuren), geschikt voor u.</t>
  </si>
  <si>
    <r>
      <rPr>
        <sz val="10"/>
        <color theme="1"/>
        <rFont val="Calibri"/>
        <family val="2"/>
      </rPr>
      <t xml:space="preserve">− </t>
    </r>
    <r>
      <rPr>
        <sz val="10"/>
        <color theme="1"/>
        <rFont val="Arial"/>
        <family val="2"/>
      </rPr>
      <t xml:space="preserve"> uw financieel overzicht (met inbegrip van uw duurzaamheidsvoorkeuren),</t>
    </r>
  </si>
  <si>
    <r>
      <t xml:space="preserve">Preciseer voor welke financiële producten u heeft vastgesteld dat de klant ze kent, waarbij kennen betekent dat de klant een goed idee heeft van de </t>
    </r>
    <r>
      <rPr>
        <u/>
        <sz val="10"/>
        <color theme="1"/>
        <rFont val="Arial"/>
        <family val="2"/>
      </rPr>
      <t>risico’s</t>
    </r>
    <r>
      <rPr>
        <sz val="10"/>
        <color theme="1"/>
        <rFont val="Arial"/>
        <family val="2"/>
      </rPr>
      <t xml:space="preserve">, het </t>
    </r>
    <r>
      <rPr>
        <u/>
        <sz val="10"/>
        <color theme="1"/>
        <rFont val="Arial"/>
        <family val="2"/>
      </rPr>
      <t>verwachte rendement</t>
    </r>
    <r>
      <rPr>
        <sz val="10"/>
        <color theme="1"/>
        <rFont val="Arial"/>
        <family val="2"/>
      </rPr>
      <t xml:space="preserve"> en de </t>
    </r>
    <r>
      <rPr>
        <u/>
        <sz val="10"/>
        <color theme="1"/>
        <rFont val="Arial"/>
        <family val="2"/>
      </rPr>
      <t>fiscale kenmerken</t>
    </r>
    <r>
      <rPr>
        <sz val="10"/>
        <color theme="1"/>
        <rFont val="Arial"/>
        <family val="2"/>
      </rPr>
      <t xml:space="preserve"> van de beleggingen die in deze categorie thuishoren.</t>
    </r>
  </si>
  <si>
    <t>2) Hoe zou u reageren indien uw spaar- en/of beleggingsverzekering op korte termijn sterk zou dalen (bijvoorbeeld een verlies van 15% op twee maanden tijd)?</t>
  </si>
  <si>
    <r>
      <t xml:space="preserve">Ons advies wordt verstrekt op basis van een onpartijdige en persoonlijke analyse van een toereikend aantal </t>
    </r>
    <r>
      <rPr>
        <sz val="10"/>
        <rFont val="Arial"/>
        <family val="2"/>
      </rPr>
      <t xml:space="preserve">op de markt verkrijgbare spaar- en/of beleggingsverzekeringen </t>
    </r>
    <r>
      <rPr>
        <sz val="10"/>
        <color theme="1"/>
        <rFont val="Arial"/>
        <family val="2"/>
      </rPr>
      <t>en is in overeenstemming met uw verlangens en behoeften.</t>
    </r>
  </si>
  <si>
    <r>
      <t xml:space="preserve">Geschiktheidsverklaring:
</t>
    </r>
    <r>
      <rPr>
        <u/>
        <sz val="10"/>
        <color theme="2" tint="-0.249977111117893"/>
        <rFont val="Arial"/>
        <family val="2"/>
      </rPr>
      <t>[De geschiktheidsverklaring moet de volgende zaken omvatten: a)  een overzicht van het gegeven advies; b)  daarbij de gepersonaliseerde aanbeveling waarin wordt uitgelegd waarom een bepaald verzekeringsproduct het best bij de verlangens en behoeften van de klant aansluit; c) informatie over de wijze waarop de verstrekte aanbeveling geschikt is voor de klant, met name hoe zij beantwoordt aan: i) de beleggingsdoelstellingen van de klant, inclusief de risicotolerantie van die persoon, en de vraag of de beleggingsdoelstellingen van de klant worden behaald rekening houdende met haar of zijn duurzaamheidsvoorkeuren; ii)  de financiële situatie van de klant, inclusief het vermogen van deze persoon om verliezen te dragen; iii)  de kennis en ervaring van de klant. De verzekeringstussenpersoon vestigt de aandacht van de klant op het feit of de aanbevolen verzekeringsgebaseerde beleggingsproducten al dan niet vereisen dat de klant een periodieke evaluatie van de samenstelling ervan vraagt. Hij neemt deze informatie op in de geschiktheidsverklaring.]</t>
    </r>
  </si>
  <si>
    <t>Kruis de producten aan waarin de klant momenteel belegt of waarin hij de afgelopen 5 jaar heeft belegd.</t>
  </si>
  <si>
    <t xml:space="preserve">volume van de belegging </t>
  </si>
  <si>
    <t>Volgende sectie dient enkel te worden ingevuld als advies wordt verleend aan de klant.</t>
  </si>
  <si>
    <t>Wat is de waarde van uw roerend vermogen (cash, spaar- en zichtrekening, levensverzekering, obligaties, aandelen en andere beleggingen)?</t>
  </si>
  <si>
    <t>A. Wat is uw maandelijks netto-inkomen (loon, uitkeringen, huurinkomsten, intresten, ...)?</t>
  </si>
  <si>
    <r>
      <t xml:space="preserve">Ons </t>
    </r>
    <r>
      <rPr>
        <b/>
        <sz val="10"/>
        <color rgb="FF000000"/>
        <rFont val="Arial"/>
        <family val="2"/>
      </rPr>
      <t xml:space="preserve">kantoor </t>
    </r>
    <r>
      <rPr>
        <b/>
        <sz val="10"/>
        <color theme="1"/>
        <rFont val="Arial"/>
        <family val="2"/>
      </rPr>
      <t>verleent een advies.</t>
    </r>
  </si>
  <si>
    <t>Ons bureau verleent geen advies.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</si>
</sst>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1" x14ac:knownFonts="1">
    <font>
      <sz val="11"/>
      <color theme="1"/>
      <name val="Calibri"/>
      <family val="2"/>
      <scheme val="minor"/>
    </font>
    <font>
      <sz val="11"/>
      <color theme="0" tint="-0.499984740745262"/>
      <name val="Calibri"/>
      <family val="2"/>
      <scheme val="minor"/>
    </font>
    <font>
      <b/>
      <sz val="11"/>
      <color theme="1"/>
      <name val="Arial"/>
      <family val="2"/>
    </font>
    <font>
      <b/>
      <sz val="11"/>
      <color theme="0" tint="-0.499984740745262"/>
      <name val="Arial"/>
      <family val="2"/>
    </font>
    <font>
      <sz val="8"/>
      <color theme="1"/>
      <name val="Arial"/>
      <family val="2"/>
    </font>
    <font>
      <sz val="10"/>
      <color theme="1"/>
      <name val="Arial"/>
      <family val="2"/>
    </font>
    <font>
      <b/>
      <sz val="10"/>
      <color theme="1"/>
      <name val="Arial"/>
      <family val="2"/>
    </font>
    <font>
      <b/>
      <sz val="10"/>
      <color theme="0" tint="-0.499984740745262"/>
      <name val="Arial"/>
      <family val="2"/>
    </font>
    <font>
      <sz val="10"/>
      <color theme="0" tint="-0.499984740745262"/>
      <name val="Arial"/>
      <family val="2"/>
    </font>
    <font>
      <u/>
      <sz val="10"/>
      <color theme="0" tint="-0.499984740745262"/>
      <name val="Arial"/>
      <family val="2"/>
    </font>
    <font>
      <b/>
      <sz val="12"/>
      <color theme="1"/>
      <name val="Arial"/>
      <family val="2"/>
    </font>
    <font>
      <sz val="11"/>
      <color theme="1"/>
      <name val="Wingdings"/>
      <charset val="2"/>
    </font>
    <font>
      <b/>
      <u/>
      <sz val="10"/>
      <color theme="1"/>
      <name val="Arial"/>
      <family val="2"/>
    </font>
    <font>
      <u/>
      <sz val="10"/>
      <color theme="1"/>
      <name val="Arial"/>
      <family val="2"/>
    </font>
    <font>
      <sz val="10"/>
      <color theme="1"/>
      <name val="Calibri"/>
      <family val="2"/>
    </font>
    <font>
      <sz val="10"/>
      <color theme="1"/>
      <name val="Wingdings"/>
      <charset val="2"/>
    </font>
    <font>
      <b/>
      <sz val="10"/>
      <color rgb="FFFF0000"/>
      <name val="Arial"/>
      <family val="2"/>
    </font>
    <font>
      <sz val="11"/>
      <name val="Wingdings"/>
      <charset val="2"/>
    </font>
    <font>
      <sz val="11"/>
      <color theme="0" tint="-0.499984740745262"/>
      <name val="Wingdings"/>
      <charset val="2"/>
    </font>
    <font>
      <sz val="10"/>
      <name val="Arial"/>
      <family val="2"/>
    </font>
    <font>
      <i/>
      <sz val="10"/>
      <color theme="0" tint="-0.499984740745262"/>
      <name val="Arial"/>
      <family val="2"/>
    </font>
    <font>
      <sz val="11"/>
      <color theme="0" tint="-0.34998626667073579"/>
      <name val="Calibri"/>
      <family val="2"/>
      <scheme val="minor"/>
    </font>
    <font>
      <sz val="11"/>
      <color theme="1"/>
      <name val="Arial"/>
      <family val="2"/>
    </font>
    <font>
      <sz val="10"/>
      <color rgb="FFFF0000"/>
      <name val="Arial"/>
      <family val="2"/>
    </font>
    <font>
      <b/>
      <strike/>
      <sz val="12"/>
      <color rgb="FFFF0000"/>
      <name val="Arial"/>
      <family val="2"/>
    </font>
    <font>
      <u/>
      <sz val="10"/>
      <color theme="2" tint="-0.249977111117893"/>
      <name val="Arial"/>
      <family val="2"/>
    </font>
    <font>
      <b/>
      <sz val="10"/>
      <color rgb="FF000000"/>
      <name val="Arial"/>
      <family val="2"/>
    </font>
    <font>
      <sz val="10"/>
      <color rgb="FF000000"/>
      <name val="Arial"/>
      <family val="2"/>
    </font>
    <font>
      <sz val="10"/>
      <color theme="9"/>
      <name val="Arial"/>
      <family val="2"/>
    </font>
    <font>
      <sz val="10"/>
      <color rgb="FF7030A0"/>
      <name val="Arial"/>
      <family val="2"/>
    </font>
    <font>
      <b/>
      <sz val="10"/>
      <name val="Arial"/>
      <family val="2"/>
    </font>
    <font>
      <b/>
      <strike/>
      <sz val="10"/>
      <color rgb="FF7030A0"/>
      <name val="Arial"/>
      <family val="2"/>
    </font>
    <font>
      <i/>
      <sz val="10"/>
      <color rgb="FF7030A0"/>
      <name val="Arial"/>
      <family val="2"/>
    </font>
    <font>
      <b/>
      <strike/>
      <sz val="10"/>
      <color rgb="FFFF0000"/>
      <name val="Arial"/>
      <family val="2"/>
    </font>
    <font>
      <b/>
      <sz val="11"/>
      <color theme="3"/>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color theme="0"/>
      <name val="Arial"/>
      <family val="2"/>
    </font>
    <font>
      <sz val="11"/>
      <name val="Calibri"/>
      <family val="2"/>
      <scheme val="minor"/>
    </font>
    <font>
      <b/>
      <sz val="14"/>
      <color rgb="FFFF0000"/>
      <name val="Calibri"/>
      <family val="2"/>
      <scheme val="minor"/>
    </font>
    <font>
      <b/>
      <sz val="14"/>
      <color theme="1"/>
      <name val="Calibri"/>
      <family val="2"/>
      <scheme val="minor"/>
    </font>
    <font>
      <sz val="11"/>
      <color rgb="FF7030A0"/>
      <name val="Calibri"/>
      <family val="2"/>
      <scheme val="minor"/>
    </font>
    <font>
      <b/>
      <sz val="10"/>
      <color theme="1"/>
      <name val="Calibri"/>
      <family val="2"/>
      <scheme val="minor"/>
    </font>
    <font>
      <b/>
      <sz val="11"/>
      <color rgb="FFFF0000"/>
      <name val="Calibri"/>
      <family val="2"/>
      <scheme val="minor"/>
    </font>
    <font>
      <sz val="11"/>
      <color rgb="FFFFC000"/>
      <name val="Calibri"/>
      <family val="2"/>
      <scheme val="minor"/>
    </font>
    <font>
      <b/>
      <sz val="11"/>
      <color rgb="FFFFC000"/>
      <name val="Calibri"/>
      <family val="2"/>
      <scheme val="minor"/>
    </font>
    <font>
      <i/>
      <sz val="11"/>
      <color theme="1"/>
      <name val="Calibri"/>
      <family val="2"/>
      <scheme val="minor"/>
    </font>
    <font>
      <sz val="11"/>
      <color rgb="FF00B050"/>
      <name val="Calibri"/>
      <family val="2"/>
      <scheme val="minor"/>
    </font>
    <font>
      <sz val="11"/>
      <color theme="3"/>
      <name val="Calibri"/>
      <family val="2"/>
      <scheme val="minor"/>
    </font>
    <font>
      <u/>
      <sz val="11"/>
      <color theme="1"/>
      <name val="Calibri"/>
      <family val="2"/>
      <scheme val="minor"/>
    </font>
    <font>
      <b/>
      <i/>
      <sz val="11"/>
      <color theme="1"/>
      <name val="Calibri"/>
      <family val="2"/>
      <scheme val="minor"/>
    </font>
    <font>
      <u/>
      <sz val="11"/>
      <color indexed="8"/>
      <name val="Calibri"/>
      <family val="2"/>
    </font>
    <font>
      <i/>
      <sz val="10"/>
      <color rgb="FFFF0000"/>
      <name val="Arial"/>
      <family val="2"/>
    </font>
    <font>
      <b/>
      <sz val="11"/>
      <color rgb="FFFF0000"/>
      <name val="Arial"/>
      <family val="2"/>
    </font>
    <font>
      <sz val="11"/>
      <color rgb="FFFF0000"/>
      <name val="Wingdings"/>
      <charset val="2"/>
    </font>
    <font>
      <sz val="10"/>
      <color rgb="FFFF0000"/>
      <name val="Wingdings"/>
      <charset val="2"/>
    </font>
    <font>
      <i/>
      <sz val="11"/>
      <color rgb="FFFF0000"/>
      <name val="Wingdings"/>
      <charset val="2"/>
    </font>
    <font>
      <b/>
      <sz val="11"/>
      <color rgb="FFFF0000"/>
      <name val="Wingdings"/>
      <charset val="2"/>
    </font>
    <font>
      <i/>
      <sz val="10"/>
      <color theme="1" tint="0.499984740745262"/>
      <name val="Arial"/>
      <family val="2"/>
    </font>
    <font>
      <b/>
      <sz val="11"/>
      <name val="Arial"/>
      <family val="2"/>
    </font>
    <font>
      <sz val="10"/>
      <color theme="1" tint="0.499984740745262"/>
      <name val="Arial"/>
      <family val="2"/>
    </font>
    <font>
      <u/>
      <sz val="10"/>
      <color theme="1" tint="0.499984740745262"/>
      <name val="Arial"/>
      <family val="2"/>
    </font>
    <font>
      <strike/>
      <sz val="10"/>
      <color theme="1" tint="0.499984740745262"/>
      <name val="Arial"/>
      <family val="2"/>
    </font>
    <font>
      <b/>
      <sz val="10"/>
      <color theme="1" tint="0.499984740745262"/>
      <name val="Arial"/>
      <family val="2"/>
    </font>
    <font>
      <sz val="11"/>
      <color theme="1" tint="0.499984740745262"/>
      <name val="Wingdings"/>
      <charset val="2"/>
    </font>
    <font>
      <sz val="10"/>
      <color theme="1" tint="0.499984740745262"/>
      <name val="Wingdings"/>
      <charset val="2"/>
    </font>
    <font>
      <b/>
      <sz val="12"/>
      <name val="Arial"/>
      <family val="2"/>
    </font>
    <font>
      <sz val="10"/>
      <color theme="4" tint="-0.249977111117893"/>
      <name val="Arial"/>
      <family val="2"/>
    </font>
    <font>
      <sz val="10"/>
      <color theme="0" tint="-0.499984740745262"/>
      <name val="Wingdings"/>
      <charset val="2"/>
    </font>
  </fonts>
  <fills count="1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lightGray"/>
    </fill>
    <fill>
      <patternFill patternType="solid">
        <fgColor indexed="65"/>
        <bgColor indexed="64"/>
      </patternFill>
    </fill>
    <fill>
      <patternFill patternType="solid">
        <fgColor theme="0" tint="-0.14996795556505021"/>
        <bgColor indexed="64"/>
      </patternFill>
    </fill>
    <fill>
      <patternFill patternType="solid">
        <fgColor theme="0"/>
        <bgColor theme="0"/>
      </patternFill>
    </fill>
    <fill>
      <patternFill patternType="solid">
        <fgColor theme="8" tint="0.39994506668294322"/>
        <bgColor indexed="64"/>
      </patternFill>
    </fill>
    <fill>
      <patternFill patternType="solid">
        <fgColor theme="8" tint="0.79998168889431442"/>
        <bgColor theme="0"/>
      </patternFill>
    </fill>
    <fill>
      <patternFill patternType="solid">
        <fgColor theme="8" tint="0.79998168889431442"/>
        <bgColor indexed="64"/>
      </patternFill>
    </fill>
    <fill>
      <patternFill patternType="solid">
        <fgColor theme="8" tint="0.59996337778862885"/>
        <bgColor indexed="64"/>
      </patternFill>
    </fill>
    <fill>
      <patternFill patternType="solid">
        <fgColor theme="8" tint="0.59999389629810485"/>
        <bgColor indexed="64"/>
      </patternFill>
    </fill>
  </fills>
  <borders count="40">
    <border>
      <left/>
      <right/>
      <top/>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top/>
      <bottom/>
      <diagonal/>
    </border>
    <border>
      <left style="medium">
        <color indexed="64"/>
      </left>
      <right/>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ck">
        <color rgb="FFFF0000"/>
      </left>
      <right/>
      <top/>
      <bottom/>
      <diagonal/>
    </border>
    <border>
      <left style="thick">
        <color rgb="FFFF0000"/>
      </left>
      <right style="thick">
        <color rgb="FFFF0000"/>
      </right>
      <top style="thick">
        <color rgb="FFFF0000"/>
      </top>
      <bottom style="thick">
        <color rgb="FFFF0000"/>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ck">
        <color theme="3"/>
      </left>
      <right style="thick">
        <color theme="3"/>
      </right>
      <top style="thick">
        <color theme="3"/>
      </top>
      <bottom style="thick">
        <color theme="3"/>
      </bottom>
      <diagonal/>
    </border>
    <border>
      <left/>
      <right style="thick">
        <color theme="3"/>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medium">
        <color indexed="64"/>
      </right>
      <top/>
      <bottom style="thick">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s>
  <cellStyleXfs count="1">
    <xf numFmtId="0" fontId="0" fillId="0" borderId="0"/>
  </cellStyleXfs>
  <cellXfs count="492">
    <xf numFmtId="0" fontId="0" fillId="0" borderId="0" xfId="0"/>
    <xf numFmtId="0" fontId="0" fillId="0" borderId="1" xfId="0" applyBorder="1"/>
    <xf numFmtId="0" fontId="5" fillId="0" borderId="0" xfId="0" applyFont="1"/>
    <xf numFmtId="0" fontId="11" fillId="0" borderId="0" xfId="0" applyFont="1"/>
    <xf numFmtId="0" fontId="11" fillId="0" borderId="0" xfId="0" applyFont="1" applyAlignment="1">
      <alignment vertical="center"/>
    </xf>
    <xf numFmtId="0" fontId="5" fillId="0" borderId="3" xfId="0" applyFont="1" applyBorder="1"/>
    <xf numFmtId="0" fontId="5" fillId="0" borderId="1" xfId="0" applyFont="1" applyBorder="1"/>
    <xf numFmtId="0" fontId="5" fillId="0" borderId="5" xfId="0" applyFont="1" applyBorder="1"/>
    <xf numFmtId="0" fontId="5" fillId="0" borderId="5" xfId="0" applyFont="1" applyBorder="1" applyAlignment="1">
      <alignment vertical="center" wrapText="1"/>
    </xf>
    <xf numFmtId="0" fontId="5" fillId="0" borderId="0" xfId="0" applyFont="1" applyAlignment="1">
      <alignment horizontal="left" vertical="center" wrapText="1"/>
    </xf>
    <xf numFmtId="0" fontId="5" fillId="0" borderId="6" xfId="0" applyFont="1" applyBorder="1" applyAlignment="1">
      <alignment horizontal="left" vertical="center" wrapText="1"/>
    </xf>
    <xf numFmtId="0" fontId="5" fillId="0" borderId="0" xfId="0" applyFont="1" applyAlignment="1">
      <alignment vertical="center" wrapText="1"/>
    </xf>
    <xf numFmtId="0" fontId="0" fillId="0" borderId="6" xfId="0" applyBorder="1" applyAlignment="1">
      <alignment horizontal="left" vertical="center"/>
    </xf>
    <xf numFmtId="0" fontId="0" fillId="0" borderId="6" xfId="0" applyBorder="1"/>
    <xf numFmtId="0" fontId="15" fillId="0" borderId="0" xfId="0" applyFont="1" applyAlignment="1">
      <alignment horizontal="center" vertical="center"/>
    </xf>
    <xf numFmtId="0" fontId="0" fillId="0" borderId="5" xfId="0" applyBorder="1"/>
    <xf numFmtId="0" fontId="15" fillId="0" borderId="2" xfId="0" applyFont="1" applyBorder="1" applyAlignment="1">
      <alignment horizontal="center" vertical="center"/>
    </xf>
    <xf numFmtId="0" fontId="0" fillId="0" borderId="3" xfId="0" applyBorder="1"/>
    <xf numFmtId="0" fontId="17" fillId="0" borderId="0" xfId="0" applyFont="1"/>
    <xf numFmtId="0" fontId="3" fillId="0" borderId="0" xfId="0" applyFont="1" applyAlignment="1">
      <alignment horizontal="left" vertical="center"/>
    </xf>
    <xf numFmtId="0" fontId="18" fillId="0" borderId="0" xfId="0" applyFont="1"/>
    <xf numFmtId="0" fontId="1" fillId="0" borderId="0" xfId="0" applyFont="1"/>
    <xf numFmtId="0" fontId="8" fillId="0" borderId="0" xfId="0" applyFont="1"/>
    <xf numFmtId="0" fontId="14" fillId="0" borderId="6" xfId="0" applyFont="1" applyBorder="1" applyAlignment="1">
      <alignment horizontal="left" vertical="center"/>
    </xf>
    <xf numFmtId="0" fontId="5" fillId="0" borderId="6" xfId="0" applyFont="1" applyBorder="1" applyAlignment="1">
      <alignment horizontal="left" vertical="center"/>
    </xf>
    <xf numFmtId="0" fontId="0" fillId="0" borderId="8" xfId="0" applyBorder="1" applyAlignment="1">
      <alignment horizontal="left" vertical="center"/>
    </xf>
    <xf numFmtId="0" fontId="15" fillId="0" borderId="0" xfId="0" applyFont="1" applyAlignment="1">
      <alignment vertical="center"/>
    </xf>
    <xf numFmtId="0" fontId="15" fillId="0" borderId="2" xfId="0" applyFont="1" applyBorder="1" applyAlignment="1">
      <alignment vertical="center"/>
    </xf>
    <xf numFmtId="0" fontId="16" fillId="0" borderId="0" xfId="0" applyFont="1" applyAlignment="1">
      <alignment horizontal="center"/>
    </xf>
    <xf numFmtId="0" fontId="17" fillId="0" borderId="0" xfId="0" applyFont="1" applyAlignment="1">
      <alignment vertical="center"/>
    </xf>
    <xf numFmtId="0" fontId="4" fillId="0" borderId="0" xfId="0" applyFont="1" applyAlignment="1">
      <alignment wrapText="1"/>
    </xf>
    <xf numFmtId="0" fontId="0" fillId="0" borderId="0" xfId="0" applyAlignment="1">
      <alignment horizontal="left"/>
    </xf>
    <xf numFmtId="0" fontId="5" fillId="0" borderId="0" xfId="0" applyFont="1" applyAlignment="1">
      <alignment horizontal="left"/>
    </xf>
    <xf numFmtId="0" fontId="8" fillId="0" borderId="0" xfId="0" applyFont="1" applyAlignment="1">
      <alignment horizontal="left" vertical="center"/>
    </xf>
    <xf numFmtId="0" fontId="5" fillId="0" borderId="5" xfId="0" applyFont="1" applyBorder="1" applyAlignment="1">
      <alignment horizontal="left" vertical="center" wrapText="1"/>
    </xf>
    <xf numFmtId="0" fontId="11" fillId="0" borderId="0" xfId="0" applyFont="1" applyAlignment="1">
      <alignment horizontal="right" vertical="center"/>
    </xf>
    <xf numFmtId="0" fontId="11" fillId="0" borderId="0" xfId="0" applyFont="1" applyAlignment="1">
      <alignment horizontal="center"/>
    </xf>
    <xf numFmtId="0" fontId="5" fillId="0" borderId="0" xfId="0" applyFont="1" applyAlignment="1">
      <alignment horizontal="left" vertical="top" wrapText="1"/>
    </xf>
    <xf numFmtId="0" fontId="4" fillId="0" borderId="0" xfId="0" applyFont="1" applyAlignment="1">
      <alignment horizontal="center" vertical="top" wrapText="1"/>
    </xf>
    <xf numFmtId="0" fontId="5" fillId="0" borderId="0" xfId="0" applyFont="1" applyAlignment="1">
      <alignment horizontal="left" wrapText="1"/>
    </xf>
    <xf numFmtId="0" fontId="11" fillId="0" borderId="0" xfId="0" applyFont="1" applyAlignment="1">
      <alignment horizontal="center" vertical="center"/>
    </xf>
    <xf numFmtId="0" fontId="5" fillId="0" borderId="0" xfId="0" applyFont="1" applyAlignment="1">
      <alignment vertical="top" wrapText="1"/>
    </xf>
    <xf numFmtId="0" fontId="15" fillId="0" borderId="0" xfId="0" applyFont="1" applyAlignment="1">
      <alignment horizontal="left" vertical="center"/>
    </xf>
    <xf numFmtId="0" fontId="15" fillId="0" borderId="0" xfId="0" quotePrefix="1" applyFont="1" applyAlignment="1">
      <alignment horizontal="left" vertical="center" wrapText="1"/>
    </xf>
    <xf numFmtId="0" fontId="14" fillId="0" borderId="0" xfId="0" applyFont="1" applyAlignment="1">
      <alignment horizontal="left" vertical="center" wrapText="1"/>
    </xf>
    <xf numFmtId="0" fontId="5" fillId="0" borderId="0" xfId="0" applyFont="1" applyAlignment="1">
      <alignment horizontal="left" vertical="center"/>
    </xf>
    <xf numFmtId="0" fontId="18" fillId="0" borderId="0" xfId="0" applyFont="1" applyAlignment="1">
      <alignment vertical="top"/>
    </xf>
    <xf numFmtId="0" fontId="5" fillId="0" borderId="0" xfId="0" quotePrefix="1" applyFont="1" applyAlignment="1">
      <alignment horizontal="left" vertical="center" wrapText="1"/>
    </xf>
    <xf numFmtId="0" fontId="0" fillId="0" borderId="0" xfId="0" applyAlignment="1">
      <alignment horizontal="left" vertical="center"/>
    </xf>
    <xf numFmtId="0" fontId="0" fillId="0" borderId="0" xfId="0" applyAlignment="1">
      <alignment horizontal="left" vertical="top"/>
    </xf>
    <xf numFmtId="0" fontId="17" fillId="0" borderId="0" xfId="0" applyFont="1" applyAlignment="1">
      <alignment horizontal="left" vertical="top"/>
    </xf>
    <xf numFmtId="0" fontId="0" fillId="0" borderId="0" xfId="0" applyProtection="1">
      <protection hidden="1"/>
    </xf>
    <xf numFmtId="0" fontId="38" fillId="0" borderId="0" xfId="0" applyFont="1" applyProtection="1">
      <protection hidden="1"/>
    </xf>
    <xf numFmtId="0" fontId="0" fillId="0" borderId="0" xfId="0" applyProtection="1">
      <protection locked="0"/>
    </xf>
    <xf numFmtId="0" fontId="41" fillId="0" borderId="18" xfId="0" applyFont="1" applyBorder="1"/>
    <xf numFmtId="0" fontId="41" fillId="0" borderId="19" xfId="0" applyFont="1" applyBorder="1"/>
    <xf numFmtId="0" fontId="38" fillId="0" borderId="0" xfId="0" applyFont="1"/>
    <xf numFmtId="0" fontId="37" fillId="0" borderId="0" xfId="0" applyFont="1" applyAlignment="1">
      <alignment wrapText="1"/>
    </xf>
    <xf numFmtId="0" fontId="34" fillId="0" borderId="22" xfId="0" applyFont="1" applyBorder="1" applyAlignment="1">
      <alignment horizontal="center"/>
    </xf>
    <xf numFmtId="0" fontId="38" fillId="0" borderId="0" xfId="0" applyFont="1" applyAlignment="1" applyProtection="1">
      <alignment horizontal="center"/>
      <protection hidden="1"/>
    </xf>
    <xf numFmtId="0" fontId="0" fillId="0" borderId="0" xfId="0" applyAlignment="1" applyProtection="1">
      <alignment horizontal="center"/>
      <protection locked="0"/>
    </xf>
    <xf numFmtId="0" fontId="0" fillId="2" borderId="24" xfId="0" applyFill="1" applyBorder="1" applyAlignment="1" applyProtection="1">
      <alignment vertical="center"/>
      <protection locked="0"/>
    </xf>
    <xf numFmtId="0" fontId="0" fillId="0" borderId="24" xfId="0" applyBorder="1"/>
    <xf numFmtId="0" fontId="0" fillId="0" borderId="8" xfId="0" applyBorder="1"/>
    <xf numFmtId="0" fontId="0" fillId="0" borderId="2" xfId="0" applyBorder="1"/>
    <xf numFmtId="0" fontId="0" fillId="2" borderId="25" xfId="0" applyFill="1" applyBorder="1" applyAlignment="1" applyProtection="1">
      <alignment vertical="center"/>
      <protection locked="0"/>
    </xf>
    <xf numFmtId="0" fontId="0" fillId="0" borderId="25" xfId="0" applyBorder="1"/>
    <xf numFmtId="0" fontId="0" fillId="2" borderId="26" xfId="0" applyFill="1" applyBorder="1" applyAlignment="1" applyProtection="1">
      <alignment vertical="center"/>
      <protection locked="0"/>
    </xf>
    <xf numFmtId="0" fontId="0" fillId="0" borderId="26" xfId="0" applyBorder="1"/>
    <xf numFmtId="0" fontId="0" fillId="0" borderId="4" xfId="0" applyBorder="1"/>
    <xf numFmtId="0" fontId="0" fillId="0" borderId="26" xfId="0" applyBorder="1" applyAlignment="1">
      <alignment horizontal="left" vertical="top"/>
    </xf>
    <xf numFmtId="0" fontId="0" fillId="0" borderId="27" xfId="0" applyBorder="1"/>
    <xf numFmtId="0" fontId="43" fillId="0" borderId="28" xfId="0" applyFont="1" applyBorder="1"/>
    <xf numFmtId="0" fontId="37" fillId="0" borderId="29" xfId="0" applyFont="1" applyBorder="1"/>
    <xf numFmtId="0" fontId="37" fillId="0" borderId="12" xfId="0" applyFont="1" applyBorder="1"/>
    <xf numFmtId="0" fontId="35" fillId="0" borderId="5" xfId="0" applyFont="1" applyBorder="1" applyAlignment="1" applyProtection="1">
      <alignment vertical="center" wrapText="1"/>
      <protection hidden="1"/>
    </xf>
    <xf numFmtId="0" fontId="37" fillId="0" borderId="30" xfId="0" applyFont="1" applyBorder="1" applyAlignment="1" applyProtection="1">
      <alignment vertical="center" wrapText="1"/>
      <protection locked="0"/>
    </xf>
    <xf numFmtId="0" fontId="37" fillId="0" borderId="30" xfId="0" applyFont="1" applyBorder="1" applyAlignment="1">
      <alignment vertical="center" wrapText="1"/>
    </xf>
    <xf numFmtId="0" fontId="37" fillId="0" borderId="11" xfId="0" applyFont="1" applyBorder="1" applyAlignment="1">
      <alignment vertical="center" wrapText="1"/>
    </xf>
    <xf numFmtId="0" fontId="37" fillId="0" borderId="30" xfId="0" applyFont="1" applyBorder="1" applyAlignment="1">
      <alignment vertical="center"/>
    </xf>
    <xf numFmtId="0" fontId="37" fillId="0" borderId="32" xfId="0" applyFont="1" applyBorder="1"/>
    <xf numFmtId="0" fontId="38" fillId="0" borderId="0" xfId="0" applyFont="1" applyAlignment="1">
      <alignment horizontal="left" vertical="center"/>
    </xf>
    <xf numFmtId="0" fontId="34" fillId="0" borderId="22" xfId="0" applyFont="1" applyBorder="1" applyAlignment="1">
      <alignment horizontal="center" vertical="center"/>
    </xf>
    <xf numFmtId="0" fontId="37" fillId="0" borderId="0" xfId="0" applyFont="1"/>
    <xf numFmtId="0" fontId="0" fillId="0" borderId="0" xfId="0" applyAlignment="1">
      <alignment horizontal="center" vertical="center"/>
    </xf>
    <xf numFmtId="0" fontId="0" fillId="3" borderId="24" xfId="0" applyFill="1" applyBorder="1" applyAlignment="1">
      <alignment horizontal="left"/>
    </xf>
    <xf numFmtId="0" fontId="0" fillId="3" borderId="25" xfId="0" applyFill="1" applyBorder="1" applyAlignment="1">
      <alignment horizontal="left"/>
    </xf>
    <xf numFmtId="0" fontId="0" fillId="3" borderId="26" xfId="0" applyFill="1" applyBorder="1" applyAlignment="1">
      <alignment horizontal="left"/>
    </xf>
    <xf numFmtId="0" fontId="38" fillId="0" borderId="5" xfId="0" applyFont="1" applyBorder="1" applyAlignment="1" applyProtection="1">
      <alignment horizontal="center" vertical="center"/>
      <protection hidden="1"/>
    </xf>
    <xf numFmtId="0" fontId="46" fillId="4" borderId="7" xfId="0" applyFont="1" applyFill="1" applyBorder="1" applyAlignment="1">
      <alignment horizontal="center" vertical="center" wrapText="1"/>
    </xf>
    <xf numFmtId="0" fontId="46" fillId="4" borderId="25" xfId="0" applyFont="1" applyFill="1" applyBorder="1" applyAlignment="1">
      <alignment horizontal="center" vertical="center" wrapText="1"/>
    </xf>
    <xf numFmtId="0" fontId="46" fillId="4" borderId="5" xfId="0" applyFont="1" applyFill="1" applyBorder="1" applyAlignment="1">
      <alignment horizontal="center" vertical="center" wrapText="1"/>
    </xf>
    <xf numFmtId="0" fontId="46" fillId="4" borderId="3" xfId="0" applyFont="1" applyFill="1" applyBorder="1" applyAlignment="1">
      <alignment horizontal="center" vertical="center" wrapText="1"/>
    </xf>
    <xf numFmtId="0" fontId="45" fillId="0" borderId="7" xfId="0" applyFont="1" applyBorder="1" applyAlignment="1">
      <alignment horizontal="center" wrapText="1"/>
    </xf>
    <xf numFmtId="0" fontId="0" fillId="3" borderId="24" xfId="0" applyFill="1" applyBorder="1" applyAlignment="1">
      <alignment horizontal="left" vertical="top" wrapText="1"/>
    </xf>
    <xf numFmtId="164" fontId="0" fillId="5" borderId="0" xfId="0" applyNumberFormat="1" applyFill="1"/>
    <xf numFmtId="0" fontId="38" fillId="5" borderId="5" xfId="0" applyFont="1" applyFill="1" applyBorder="1" applyAlignment="1" applyProtection="1">
      <alignment horizontal="center" vertical="center"/>
      <protection hidden="1"/>
    </xf>
    <xf numFmtId="49" fontId="48" fillId="2" borderId="30" xfId="0" applyNumberFormat="1" applyFont="1" applyFill="1" applyBorder="1" applyAlignment="1" applyProtection="1">
      <alignment horizontal="center" vertical="center" wrapText="1"/>
      <protection locked="0"/>
    </xf>
    <xf numFmtId="0" fontId="0" fillId="4" borderId="30" xfId="0" applyFill="1" applyBorder="1"/>
    <xf numFmtId="0" fontId="0" fillId="4" borderId="30" xfId="0" applyFill="1" applyBorder="1" applyAlignment="1">
      <alignment horizontal="center" vertical="center"/>
    </xf>
    <xf numFmtId="0" fontId="46" fillId="4" borderId="32" xfId="0" applyFont="1" applyFill="1" applyBorder="1" applyAlignment="1">
      <alignment horizontal="center" vertical="center" wrapText="1"/>
    </xf>
    <xf numFmtId="0" fontId="48" fillId="0" borderId="11" xfId="0" applyFont="1" applyBorder="1" applyAlignment="1">
      <alignment vertical="center"/>
    </xf>
    <xf numFmtId="0" fontId="0" fillId="0" borderId="32" xfId="0" applyBorder="1" applyAlignment="1">
      <alignment horizontal="center" vertical="center" wrapText="1"/>
    </xf>
    <xf numFmtId="0" fontId="48" fillId="6" borderId="25" xfId="0" applyFont="1" applyFill="1" applyBorder="1" applyAlignment="1" applyProtection="1">
      <alignment vertical="center"/>
      <protection locked="0"/>
    </xf>
    <xf numFmtId="0" fontId="0" fillId="4" borderId="25" xfId="0" applyFill="1" applyBorder="1" applyAlignment="1">
      <alignment horizontal="center" vertical="center"/>
    </xf>
    <xf numFmtId="0" fontId="0" fillId="0" borderId="0" xfId="0" applyAlignment="1">
      <alignment horizontal="right"/>
    </xf>
    <xf numFmtId="0" fontId="0" fillId="6" borderId="25" xfId="0" applyFill="1" applyBorder="1" applyAlignment="1" applyProtection="1">
      <alignment horizontal="center" vertical="center"/>
      <protection locked="0"/>
    </xf>
    <xf numFmtId="0" fontId="0" fillId="0" borderId="0" xfId="0" applyAlignment="1">
      <alignment horizontal="right" wrapText="1"/>
    </xf>
    <xf numFmtId="0" fontId="0" fillId="6" borderId="25" xfId="0" applyFill="1" applyBorder="1" applyAlignment="1" applyProtection="1">
      <alignment vertical="center"/>
      <protection locked="0"/>
    </xf>
    <xf numFmtId="0" fontId="48" fillId="2" borderId="25" xfId="0" applyFont="1" applyFill="1" applyBorder="1" applyAlignment="1" applyProtection="1">
      <alignment vertical="center"/>
      <protection locked="0"/>
    </xf>
    <xf numFmtId="0" fontId="0" fillId="6" borderId="25" xfId="0" applyFill="1" applyBorder="1" applyAlignment="1" applyProtection="1">
      <alignment horizontal="left" vertical="center"/>
      <protection locked="0"/>
    </xf>
    <xf numFmtId="0" fontId="0" fillId="4" borderId="26" xfId="0" applyFill="1" applyBorder="1" applyAlignment="1">
      <alignment horizontal="center" vertical="center"/>
    </xf>
    <xf numFmtId="0" fontId="0" fillId="0" borderId="7" xfId="0" applyBorder="1"/>
    <xf numFmtId="0" fontId="0" fillId="7" borderId="7" xfId="0" applyFill="1" applyBorder="1" applyAlignment="1">
      <alignment horizontal="left"/>
    </xf>
    <xf numFmtId="0" fontId="0" fillId="7" borderId="5" xfId="0" applyFill="1" applyBorder="1" applyAlignment="1">
      <alignment horizontal="left"/>
    </xf>
    <xf numFmtId="0" fontId="0" fillId="0" borderId="36" xfId="0" applyBorder="1"/>
    <xf numFmtId="0" fontId="49" fillId="0" borderId="10" xfId="0" applyFont="1" applyBorder="1"/>
    <xf numFmtId="0" fontId="0" fillId="7" borderId="3" xfId="0" applyFill="1" applyBorder="1" applyAlignment="1">
      <alignment horizontal="left"/>
    </xf>
    <xf numFmtId="0" fontId="0" fillId="0" borderId="37" xfId="0" applyBorder="1"/>
    <xf numFmtId="0" fontId="46" fillId="0" borderId="9" xfId="0" applyFont="1" applyBorder="1"/>
    <xf numFmtId="0" fontId="50" fillId="0" borderId="9" xfId="0" applyFont="1" applyBorder="1"/>
    <xf numFmtId="0" fontId="0" fillId="0" borderId="9" xfId="0" applyBorder="1"/>
    <xf numFmtId="0" fontId="36" fillId="0" borderId="9" xfId="0" applyFont="1" applyBorder="1"/>
    <xf numFmtId="0" fontId="37" fillId="0" borderId="38" xfId="0" applyFont="1" applyBorder="1"/>
    <xf numFmtId="0" fontId="37" fillId="0" borderId="39" xfId="0" applyFont="1" applyBorder="1"/>
    <xf numFmtId="0" fontId="37" fillId="0" borderId="26" xfId="0" applyFont="1" applyBorder="1" applyAlignment="1">
      <alignment vertical="center" wrapText="1"/>
    </xf>
    <xf numFmtId="0" fontId="37" fillId="0" borderId="0" xfId="0" applyFont="1" applyAlignment="1">
      <alignment vertical="center" wrapText="1"/>
    </xf>
    <xf numFmtId="0" fontId="42" fillId="0" borderId="0" xfId="0" applyFont="1" applyProtection="1">
      <protection hidden="1"/>
    </xf>
    <xf numFmtId="0" fontId="39" fillId="0" borderId="0" xfId="0" applyFont="1" applyAlignment="1" applyProtection="1">
      <alignment vertical="center"/>
      <protection hidden="1"/>
    </xf>
    <xf numFmtId="0" fontId="0" fillId="10" borderId="0" xfId="0" applyFill="1" applyProtection="1">
      <protection hidden="1"/>
    </xf>
    <xf numFmtId="0" fontId="0" fillId="10" borderId="13" xfId="0" applyFill="1" applyBorder="1" applyProtection="1">
      <protection hidden="1"/>
    </xf>
    <xf numFmtId="0" fontId="39" fillId="0" borderId="0" xfId="0" applyFont="1" applyProtection="1">
      <protection hidden="1"/>
    </xf>
    <xf numFmtId="0" fontId="0" fillId="10" borderId="9" xfId="0" applyFill="1" applyBorder="1" applyAlignment="1" applyProtection="1">
      <alignment horizontal="left"/>
      <protection hidden="1"/>
    </xf>
    <xf numFmtId="0" fontId="0" fillId="10" borderId="0" xfId="0" applyFill="1" applyAlignment="1" applyProtection="1">
      <alignment horizontal="left"/>
      <protection hidden="1"/>
    </xf>
    <xf numFmtId="0" fontId="48" fillId="10" borderId="0" xfId="0" applyFont="1" applyFill="1" applyProtection="1">
      <protection hidden="1"/>
    </xf>
    <xf numFmtId="0" fontId="48" fillId="10" borderId="13" xfId="0" applyFont="1" applyFill="1" applyBorder="1" applyProtection="1">
      <protection hidden="1"/>
    </xf>
    <xf numFmtId="0" fontId="48" fillId="10" borderId="0" xfId="0" applyFont="1" applyFill="1" applyAlignment="1" applyProtection="1">
      <alignment horizontal="left"/>
      <protection hidden="1"/>
    </xf>
    <xf numFmtId="0" fontId="0" fillId="0" borderId="0" xfId="0" applyAlignment="1" applyProtection="1">
      <alignment horizontal="left"/>
      <protection hidden="1"/>
    </xf>
    <xf numFmtId="0" fontId="37" fillId="3" borderId="12" xfId="0" applyFont="1" applyFill="1" applyBorder="1" applyAlignment="1" applyProtection="1">
      <alignment horizontal="center"/>
      <protection hidden="1"/>
    </xf>
    <xf numFmtId="0" fontId="37" fillId="3" borderId="16" xfId="0" applyFont="1" applyFill="1" applyBorder="1" applyAlignment="1" applyProtection="1">
      <alignment horizontal="center"/>
      <protection hidden="1"/>
    </xf>
    <xf numFmtId="0" fontId="37" fillId="3" borderId="17" xfId="0" applyFont="1" applyFill="1" applyBorder="1" applyAlignment="1" applyProtection="1">
      <alignment horizontal="center"/>
      <protection hidden="1"/>
    </xf>
    <xf numFmtId="0" fontId="0" fillId="3" borderId="0" xfId="0" applyFill="1" applyProtection="1">
      <protection hidden="1"/>
    </xf>
    <xf numFmtId="0" fontId="37" fillId="3" borderId="9" xfId="0" applyFont="1" applyFill="1" applyBorder="1" applyAlignment="1" applyProtection="1">
      <alignment horizontal="center"/>
      <protection hidden="1"/>
    </xf>
    <xf numFmtId="0" fontId="37" fillId="3" borderId="0" xfId="0" applyFont="1" applyFill="1" applyAlignment="1" applyProtection="1">
      <alignment horizontal="center"/>
      <protection hidden="1"/>
    </xf>
    <xf numFmtId="0" fontId="37" fillId="3" borderId="13" xfId="0" applyFont="1" applyFill="1" applyBorder="1" applyAlignment="1" applyProtection="1">
      <alignment horizontal="center"/>
      <protection hidden="1"/>
    </xf>
    <xf numFmtId="0" fontId="0" fillId="0" borderId="9" xfId="0" applyBorder="1" applyProtection="1">
      <protection hidden="1"/>
    </xf>
    <xf numFmtId="0" fontId="0" fillId="0" borderId="13" xfId="0" applyBorder="1" applyProtection="1">
      <protection hidden="1"/>
    </xf>
    <xf numFmtId="0" fontId="0" fillId="10" borderId="9" xfId="0" applyFill="1" applyBorder="1" applyProtection="1">
      <protection hidden="1"/>
    </xf>
    <xf numFmtId="0" fontId="52" fillId="10" borderId="0" xfId="0" applyFont="1" applyFill="1" applyProtection="1">
      <protection hidden="1"/>
    </xf>
    <xf numFmtId="0" fontId="0" fillId="10" borderId="0" xfId="0" applyFill="1" applyProtection="1">
      <protection locked="0" hidden="1"/>
    </xf>
    <xf numFmtId="0" fontId="45" fillId="3" borderId="0" xfId="0" applyFont="1" applyFill="1" applyAlignment="1" applyProtection="1">
      <alignment horizontal="center"/>
      <protection hidden="1"/>
    </xf>
    <xf numFmtId="0" fontId="0" fillId="3" borderId="0" xfId="0" applyFill="1" applyAlignment="1" applyProtection="1">
      <alignment horizontal="left"/>
      <protection hidden="1"/>
    </xf>
    <xf numFmtId="0" fontId="0" fillId="10" borderId="12" xfId="0" applyFill="1" applyBorder="1" applyAlignment="1" applyProtection="1">
      <alignment horizontal="right"/>
      <protection hidden="1"/>
    </xf>
    <xf numFmtId="0" fontId="0" fillId="10" borderId="16" xfId="0" applyFill="1" applyBorder="1" applyAlignment="1" applyProtection="1">
      <alignment horizontal="right"/>
      <protection hidden="1"/>
    </xf>
    <xf numFmtId="0" fontId="52" fillId="10" borderId="16" xfId="0" applyFont="1" applyFill="1" applyBorder="1" applyAlignment="1" applyProtection="1">
      <alignment horizontal="left"/>
      <protection hidden="1"/>
    </xf>
    <xf numFmtId="0" fontId="52" fillId="10" borderId="17" xfId="0" applyFont="1" applyFill="1" applyBorder="1" applyAlignment="1" applyProtection="1">
      <alignment horizontal="left"/>
      <protection hidden="1"/>
    </xf>
    <xf numFmtId="0" fontId="0" fillId="10" borderId="9" xfId="0" applyFill="1" applyBorder="1" applyAlignment="1" applyProtection="1">
      <alignment horizontal="right"/>
      <protection hidden="1"/>
    </xf>
    <xf numFmtId="0" fontId="0" fillId="10" borderId="0" xfId="0" applyFill="1" applyAlignment="1" applyProtection="1">
      <alignment horizontal="right"/>
      <protection hidden="1"/>
    </xf>
    <xf numFmtId="0" fontId="52" fillId="10" borderId="0" xfId="0" applyFont="1" applyFill="1" applyAlignment="1" applyProtection="1">
      <alignment horizontal="left"/>
      <protection hidden="1"/>
    </xf>
    <xf numFmtId="0" fontId="52" fillId="10" borderId="13" xfId="0" applyFont="1" applyFill="1" applyBorder="1" applyAlignment="1" applyProtection="1">
      <alignment horizontal="left"/>
      <protection hidden="1"/>
    </xf>
    <xf numFmtId="0" fontId="0" fillId="10" borderId="0" xfId="0" applyFill="1" applyAlignment="1" applyProtection="1">
      <alignment horizontal="left" vertical="top"/>
      <protection locked="0" hidden="1"/>
    </xf>
    <xf numFmtId="0" fontId="37" fillId="3" borderId="0" xfId="0" applyFont="1" applyFill="1" applyAlignment="1" applyProtection="1">
      <alignment horizontal="left"/>
      <protection hidden="1"/>
    </xf>
    <xf numFmtId="0" fontId="37" fillId="0" borderId="9" xfId="0" applyFont="1" applyBorder="1" applyAlignment="1" applyProtection="1">
      <alignment horizontal="center"/>
      <protection hidden="1"/>
    </xf>
    <xf numFmtId="0" fontId="37" fillId="0" borderId="0" xfId="0" applyFont="1" applyAlignment="1" applyProtection="1">
      <alignment horizontal="center"/>
      <protection hidden="1"/>
    </xf>
    <xf numFmtId="0" fontId="37" fillId="0" borderId="13" xfId="0" applyFont="1" applyBorder="1" applyAlignment="1" applyProtection="1">
      <alignment horizontal="center"/>
      <protection hidden="1"/>
    </xf>
    <xf numFmtId="0" fontId="35" fillId="7" borderId="0" xfId="0" applyFont="1" applyFill="1" applyAlignment="1">
      <alignment horizontal="left"/>
    </xf>
    <xf numFmtId="0" fontId="35" fillId="0" borderId="0" xfId="0" applyFont="1" applyAlignment="1" applyProtection="1">
      <alignment horizontal="center" wrapText="1"/>
      <protection hidden="1"/>
    </xf>
    <xf numFmtId="9" fontId="35" fillId="0" borderId="0" xfId="0" applyNumberFormat="1" applyFont="1" applyAlignment="1" applyProtection="1">
      <alignment horizontal="center" vertical="center" wrapText="1"/>
      <protection hidden="1"/>
    </xf>
    <xf numFmtId="0" fontId="35" fillId="7" borderId="35" xfId="0" applyFont="1" applyFill="1" applyBorder="1" applyAlignment="1">
      <alignment horizontal="left"/>
    </xf>
    <xf numFmtId="9" fontId="35" fillId="0" borderId="0" xfId="0" applyNumberFormat="1" applyFont="1" applyAlignment="1" applyProtection="1">
      <alignment horizontal="right" wrapText="1"/>
      <protection hidden="1"/>
    </xf>
    <xf numFmtId="9" fontId="35" fillId="0" borderId="34" xfId="0" applyNumberFormat="1" applyFont="1" applyBorder="1" applyAlignment="1" applyProtection="1">
      <alignment horizontal="right" vertical="center" wrapText="1"/>
      <protection hidden="1"/>
    </xf>
    <xf numFmtId="0" fontId="35" fillId="0" borderId="33" xfId="0" applyFont="1" applyBorder="1" applyAlignment="1" applyProtection="1">
      <alignment horizontal="right" wrapText="1"/>
      <protection hidden="1"/>
    </xf>
    <xf numFmtId="9" fontId="38" fillId="0" borderId="0" xfId="0" applyNumberFormat="1" applyFont="1" applyProtection="1">
      <protection hidden="1"/>
    </xf>
    <xf numFmtId="9" fontId="38" fillId="0" borderId="34" xfId="0" applyNumberFormat="1" applyFont="1" applyBorder="1" applyProtection="1">
      <protection hidden="1"/>
    </xf>
    <xf numFmtId="0" fontId="38" fillId="0" borderId="33" xfId="0" applyFont="1" applyBorder="1" applyProtection="1">
      <protection hidden="1"/>
    </xf>
    <xf numFmtId="0" fontId="35" fillId="0" borderId="35" xfId="0" applyFont="1" applyBorder="1"/>
    <xf numFmtId="10" fontId="38" fillId="0" borderId="0" xfId="0" applyNumberFormat="1" applyFont="1" applyProtection="1">
      <protection hidden="1"/>
    </xf>
    <xf numFmtId="9" fontId="35" fillId="0" borderId="0" xfId="0" applyNumberFormat="1" applyFont="1" applyProtection="1">
      <protection hidden="1"/>
    </xf>
    <xf numFmtId="9" fontId="35" fillId="0" borderId="34" xfId="0" applyNumberFormat="1" applyFont="1" applyBorder="1" applyProtection="1">
      <protection hidden="1"/>
    </xf>
    <xf numFmtId="1" fontId="35" fillId="0" borderId="33" xfId="0" applyNumberFormat="1" applyFont="1" applyBorder="1" applyProtection="1">
      <protection hidden="1"/>
    </xf>
    <xf numFmtId="0" fontId="35" fillId="0" borderId="33" xfId="0" applyFont="1" applyBorder="1" applyProtection="1">
      <protection hidden="1"/>
    </xf>
    <xf numFmtId="0" fontId="35" fillId="3" borderId="35" xfId="0" applyFont="1" applyFill="1" applyBorder="1" applyAlignment="1">
      <alignment vertical="top" wrapText="1"/>
    </xf>
    <xf numFmtId="1" fontId="38" fillId="0" borderId="33" xfId="0" applyNumberFormat="1" applyFont="1" applyBorder="1" applyProtection="1">
      <protection hidden="1"/>
    </xf>
    <xf numFmtId="0" fontId="35" fillId="3" borderId="0" xfId="0" applyFont="1" applyFill="1" applyAlignment="1">
      <alignment vertical="top" wrapText="1"/>
    </xf>
    <xf numFmtId="1" fontId="38" fillId="0" borderId="0" xfId="0" applyNumberFormat="1" applyFont="1" applyProtection="1">
      <protection hidden="1"/>
    </xf>
    <xf numFmtId="0" fontId="38" fillId="3" borderId="0" xfId="0" applyFont="1" applyFill="1" applyAlignment="1">
      <alignment vertical="top" wrapText="1"/>
    </xf>
    <xf numFmtId="9" fontId="38" fillId="3" borderId="0" xfId="0" applyNumberFormat="1" applyFont="1" applyFill="1" applyAlignment="1" applyProtection="1">
      <alignment vertical="top" wrapText="1"/>
      <protection hidden="1"/>
    </xf>
    <xf numFmtId="0" fontId="38" fillId="3" borderId="0" xfId="0" applyFont="1" applyFill="1" applyAlignment="1" applyProtection="1">
      <alignment vertical="top" wrapText="1"/>
      <protection hidden="1"/>
    </xf>
    <xf numFmtId="0" fontId="0" fillId="3" borderId="0" xfId="0" applyFill="1" applyAlignment="1">
      <alignment vertical="top" wrapText="1"/>
    </xf>
    <xf numFmtId="0" fontId="0" fillId="3" borderId="0" xfId="0" applyFill="1" applyAlignment="1" applyProtection="1">
      <alignment vertical="top" wrapText="1"/>
      <protection hidden="1"/>
    </xf>
    <xf numFmtId="0" fontId="0" fillId="3" borderId="0" xfId="0" applyFill="1" applyAlignment="1">
      <alignment horizontal="left" vertical="top" wrapText="1"/>
    </xf>
    <xf numFmtId="0" fontId="0" fillId="3" borderId="0" xfId="0" applyFill="1" applyAlignment="1" applyProtection="1">
      <alignment horizontal="left" vertical="top" wrapText="1"/>
      <protection hidden="1"/>
    </xf>
    <xf numFmtId="0" fontId="48" fillId="10" borderId="0" xfId="0" applyFont="1" applyFill="1" applyAlignment="1" applyProtection="1">
      <alignment vertical="top"/>
      <protection locked="0" hidden="1"/>
    </xf>
    <xf numFmtId="0" fontId="48" fillId="10" borderId="13" xfId="0" applyFont="1" applyFill="1" applyBorder="1" applyAlignment="1" applyProtection="1">
      <alignment vertical="top"/>
      <protection locked="0" hidden="1"/>
    </xf>
    <xf numFmtId="0" fontId="23" fillId="0" borderId="0" xfId="0" applyFont="1" applyAlignment="1">
      <alignment horizontal="left" vertical="center"/>
    </xf>
    <xf numFmtId="0" fontId="56" fillId="0" borderId="0" xfId="0" applyFont="1"/>
    <xf numFmtId="0" fontId="23" fillId="0" borderId="0" xfId="0" applyFont="1" applyAlignment="1">
      <alignment horizontal="left" vertical="center" wrapText="1"/>
    </xf>
    <xf numFmtId="0" fontId="33" fillId="0" borderId="0" xfId="0" applyFont="1" applyAlignment="1">
      <alignment wrapText="1"/>
    </xf>
    <xf numFmtId="0" fontId="16" fillId="0" borderId="0" xfId="0" applyFont="1" applyAlignment="1">
      <alignment wrapText="1"/>
    </xf>
    <xf numFmtId="0" fontId="55" fillId="0" borderId="0" xfId="0" applyFont="1" applyAlignment="1">
      <alignment horizontal="center" wrapText="1"/>
    </xf>
    <xf numFmtId="0" fontId="18" fillId="0" borderId="0" xfId="0" applyFont="1" applyAlignment="1">
      <alignment horizontal="center" wrapText="1"/>
    </xf>
    <xf numFmtId="0" fontId="57" fillId="0" borderId="0" xfId="0" applyFont="1" applyAlignment="1">
      <alignment horizontal="left" vertical="center" wrapText="1"/>
    </xf>
    <xf numFmtId="0" fontId="23" fillId="0" borderId="0" xfId="0" applyFont="1" applyAlignment="1">
      <alignment horizontal="left" wrapText="1"/>
    </xf>
    <xf numFmtId="0" fontId="54" fillId="0" borderId="0" xfId="0" applyFont="1" applyAlignment="1">
      <alignment horizontal="center" wrapText="1"/>
    </xf>
    <xf numFmtId="0" fontId="56" fillId="0" borderId="0" xfId="0" applyFont="1" applyAlignment="1">
      <alignment horizontal="left" wrapText="1"/>
    </xf>
    <xf numFmtId="0" fontId="6" fillId="0" borderId="0" xfId="0" applyFont="1" applyAlignment="1">
      <alignment horizontal="left" vertical="center"/>
    </xf>
    <xf numFmtId="0" fontId="16" fillId="0" borderId="0" xfId="0" applyFont="1" applyAlignment="1">
      <alignment horizontal="left" vertical="center" wrapText="1"/>
    </xf>
    <xf numFmtId="0" fontId="40" fillId="0" borderId="0" xfId="0" applyFont="1" applyProtection="1">
      <protection hidden="1"/>
    </xf>
    <xf numFmtId="0" fontId="0" fillId="0" borderId="10" xfId="0" applyBorder="1"/>
    <xf numFmtId="0" fontId="0" fillId="0" borderId="14" xfId="0" applyBorder="1"/>
    <xf numFmtId="0" fontId="0" fillId="0" borderId="14" xfId="0" applyBorder="1" applyProtection="1">
      <protection hidden="1"/>
    </xf>
    <xf numFmtId="0" fontId="0" fillId="0" borderId="15" xfId="0" applyBorder="1" applyProtection="1">
      <protection hidden="1"/>
    </xf>
    <xf numFmtId="0" fontId="66" fillId="0" borderId="0" xfId="0" applyFont="1" applyAlignment="1">
      <alignment horizontal="left" vertical="center" wrapText="1"/>
    </xf>
    <xf numFmtId="0" fontId="66" fillId="0" borderId="0" xfId="0" applyFont="1"/>
    <xf numFmtId="0" fontId="66" fillId="0" borderId="0" xfId="0" applyFont="1" applyAlignment="1">
      <alignment horizontal="left" vertical="center"/>
    </xf>
    <xf numFmtId="0" fontId="67" fillId="0" borderId="0" xfId="0" applyFont="1" applyAlignment="1">
      <alignment horizontal="left" vertical="center" wrapText="1"/>
    </xf>
    <xf numFmtId="0" fontId="66" fillId="0" borderId="0" xfId="0" applyFont="1" applyAlignment="1">
      <alignment vertical="center"/>
    </xf>
    <xf numFmtId="0" fontId="16" fillId="0" borderId="0" xfId="0" applyFont="1" applyAlignment="1">
      <alignment horizontal="left" vertical="center" wrapText="1"/>
    </xf>
    <xf numFmtId="0" fontId="23" fillId="0" borderId="0" xfId="0" applyFont="1" applyAlignment="1">
      <alignment horizontal="left" vertical="center" wrapText="1"/>
    </xf>
    <xf numFmtId="0" fontId="62" fillId="0" borderId="0" xfId="0" applyFont="1" applyAlignment="1">
      <alignment horizontal="left" vertical="center" wrapText="1"/>
    </xf>
    <xf numFmtId="0" fontId="66" fillId="0" borderId="0" xfId="0" applyFont="1" applyAlignment="1">
      <alignment horizontal="center" vertical="center"/>
    </xf>
    <xf numFmtId="0" fontId="23" fillId="0" borderId="0" xfId="0" applyFont="1" applyAlignment="1">
      <alignment horizontal="left" vertical="center" wrapText="1"/>
    </xf>
    <xf numFmtId="0" fontId="62" fillId="0" borderId="0" xfId="0" applyFont="1" applyAlignment="1">
      <alignment horizontal="left" vertical="center" wrapText="1"/>
    </xf>
    <xf numFmtId="0" fontId="5" fillId="0" borderId="0" xfId="0" applyFont="1" applyAlignment="1">
      <alignment horizontal="left"/>
    </xf>
    <xf numFmtId="0" fontId="8" fillId="0" borderId="0" xfId="0" applyFont="1" applyAlignment="1">
      <alignment horizontal="left" vertical="center"/>
    </xf>
    <xf numFmtId="0" fontId="8" fillId="0" borderId="0" xfId="0" applyFont="1" applyAlignment="1">
      <alignment horizontal="left" vertical="center" wrapText="1"/>
    </xf>
    <xf numFmtId="0" fontId="18" fillId="0" borderId="0" xfId="0" applyFont="1" applyAlignment="1">
      <alignment horizontal="left" vertical="center"/>
    </xf>
    <xf numFmtId="0" fontId="8" fillId="0" borderId="0" xfId="0" applyFont="1" applyAlignment="1">
      <alignment horizontal="left" vertical="center" wrapText="1"/>
    </xf>
    <xf numFmtId="0" fontId="0" fillId="0" borderId="0" xfId="0" applyFont="1"/>
    <xf numFmtId="0" fontId="70" fillId="0" borderId="0" xfId="0" applyFont="1" applyAlignment="1">
      <alignment horizontal="left" vertical="center" wrapText="1"/>
    </xf>
    <xf numFmtId="0" fontId="7" fillId="0" borderId="0" xfId="0" applyFont="1" applyAlignment="1">
      <alignment horizontal="left" vertical="center" wrapText="1"/>
    </xf>
    <xf numFmtId="0" fontId="0" fillId="0" borderId="0" xfId="0" applyAlignment="1">
      <alignment horizontal="left"/>
    </xf>
    <xf numFmtId="0" fontId="5" fillId="0" borderId="0" xfId="0" applyFont="1" applyAlignment="1">
      <alignment horizontal="left" vertical="center" wrapText="1"/>
    </xf>
    <xf numFmtId="0" fontId="0" fillId="0" borderId="0" xfId="0" applyFont="1" applyAlignment="1">
      <alignment horizontal="left" vertical="center" wrapText="1"/>
    </xf>
    <xf numFmtId="0" fontId="8" fillId="0" borderId="0" xfId="0" applyFont="1" applyAlignment="1">
      <alignment horizontal="right" vertical="center" wrapText="1"/>
    </xf>
    <xf numFmtId="0" fontId="8" fillId="0" borderId="0" xfId="0" applyFont="1" applyAlignment="1">
      <alignment horizontal="left" vertical="center" wrapText="1"/>
    </xf>
    <xf numFmtId="0" fontId="23" fillId="0" borderId="0" xfId="0" applyFont="1" applyAlignment="1">
      <alignment horizontal="left" wrapText="1"/>
    </xf>
    <xf numFmtId="0" fontId="18" fillId="0" borderId="0" xfId="0" applyFont="1" applyAlignment="1">
      <alignment horizontal="left" wrapText="1"/>
    </xf>
    <xf numFmtId="0" fontId="8" fillId="0" borderId="0" xfId="0" applyFont="1" applyAlignment="1">
      <alignment horizontal="left" wrapText="1"/>
    </xf>
    <xf numFmtId="0" fontId="23" fillId="0" borderId="0" xfId="0" applyFont="1" applyAlignment="1">
      <alignment horizontal="left" vertical="center" wrapText="1"/>
    </xf>
    <xf numFmtId="0" fontId="5" fillId="0" borderId="1"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8" fillId="0" borderId="0" xfId="0" applyFont="1" applyAlignment="1">
      <alignment horizontal="left" vertical="center"/>
    </xf>
    <xf numFmtId="0" fontId="5" fillId="0" borderId="7" xfId="0" applyFont="1" applyBorder="1" applyAlignment="1">
      <alignment horizontal="left" vertical="center" wrapText="1"/>
    </xf>
    <xf numFmtId="0" fontId="5" fillId="0" borderId="2" xfId="0" applyFont="1" applyBorder="1" applyAlignment="1">
      <alignment horizontal="left" vertical="center" wrapText="1"/>
    </xf>
    <xf numFmtId="0" fontId="7" fillId="0" borderId="0" xfId="0" applyFont="1" applyAlignment="1">
      <alignment horizontal="left" vertical="center"/>
    </xf>
    <xf numFmtId="0" fontId="0" fillId="0" borderId="6" xfId="0" applyBorder="1" applyAlignment="1">
      <alignment horizontal="left" vertical="center"/>
    </xf>
    <xf numFmtId="0" fontId="62" fillId="0" borderId="0" xfId="0" applyFont="1" applyAlignment="1">
      <alignment horizontal="left" wrapText="1"/>
    </xf>
    <xf numFmtId="0" fontId="62" fillId="0" borderId="0" xfId="0" applyFont="1" applyAlignment="1">
      <alignment horizontal="left" vertical="center" wrapText="1"/>
    </xf>
    <xf numFmtId="0" fontId="60" fillId="0" borderId="0" xfId="0" applyFont="1" applyAlignment="1">
      <alignment horizontal="left" wrapText="1"/>
    </xf>
    <xf numFmtId="0" fontId="55" fillId="0" borderId="0" xfId="0" applyFont="1" applyAlignment="1">
      <alignment horizontal="left" wrapText="1"/>
    </xf>
    <xf numFmtId="0" fontId="5" fillId="0" borderId="0" xfId="0" applyFont="1" applyAlignment="1">
      <alignment horizontal="left"/>
    </xf>
    <xf numFmtId="0" fontId="6" fillId="0" borderId="0" xfId="0" applyFont="1" applyAlignment="1">
      <alignment horizontal="left"/>
    </xf>
    <xf numFmtId="0" fontId="19" fillId="0" borderId="0" xfId="0" applyFont="1" applyAlignment="1">
      <alignment horizontal="left"/>
    </xf>
    <xf numFmtId="0" fontId="28" fillId="0" borderId="0" xfId="0" applyFont="1" applyAlignment="1">
      <alignment horizontal="left"/>
    </xf>
    <xf numFmtId="0" fontId="15" fillId="0" borderId="0" xfId="0" applyFont="1" applyAlignment="1">
      <alignment horizontal="center" vertical="center"/>
    </xf>
    <xf numFmtId="0" fontId="18" fillId="0" borderId="0" xfId="0" applyFont="1" applyAlignment="1">
      <alignment horizontal="left" vertical="center"/>
    </xf>
    <xf numFmtId="0" fontId="15" fillId="0" borderId="0" xfId="0" applyFont="1" applyAlignment="1">
      <alignment horizontal="center"/>
    </xf>
    <xf numFmtId="0" fontId="0" fillId="0" borderId="0" xfId="0" applyAlignment="1">
      <alignment horizontal="left"/>
    </xf>
    <xf numFmtId="0" fontId="5" fillId="0" borderId="0" xfId="0" applyFont="1" applyAlignment="1">
      <alignment horizontal="left" wrapText="1"/>
    </xf>
    <xf numFmtId="0" fontId="0" fillId="0" borderId="3" xfId="0" applyBorder="1" applyAlignment="1">
      <alignment horizontal="center"/>
    </xf>
    <xf numFmtId="0" fontId="0" fillId="0" borderId="1"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0" xfId="0"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2" xfId="0" applyBorder="1" applyAlignment="1">
      <alignment horizontal="center"/>
    </xf>
    <xf numFmtId="0" fontId="0" fillId="0" borderId="8" xfId="0" applyBorder="1" applyAlignment="1">
      <alignment horizontal="center"/>
    </xf>
    <xf numFmtId="0" fontId="5" fillId="0" borderId="0" xfId="0" applyFont="1" applyAlignment="1">
      <alignment horizontal="left" vertical="top" wrapText="1"/>
    </xf>
    <xf numFmtId="0" fontId="20" fillId="0" borderId="0" xfId="0" applyFont="1" applyAlignment="1">
      <alignment horizontal="left" wrapText="1"/>
    </xf>
    <xf numFmtId="0" fontId="32" fillId="0" borderId="0" xfId="0" applyFont="1" applyAlignment="1">
      <alignment horizontal="left" wrapText="1"/>
    </xf>
    <xf numFmtId="0" fontId="17" fillId="0" borderId="0" xfId="0" applyFont="1" applyAlignment="1">
      <alignment horizontal="left" vertical="center"/>
    </xf>
    <xf numFmtId="0" fontId="5" fillId="0" borderId="0" xfId="0" quotePrefix="1" applyFont="1" applyAlignment="1">
      <alignment horizontal="left" vertical="center" wrapText="1"/>
    </xf>
    <xf numFmtId="0" fontId="11" fillId="0" borderId="0" xfId="0" applyFont="1" applyAlignment="1">
      <alignment horizontal="right" vertical="center"/>
    </xf>
    <xf numFmtId="0" fontId="21" fillId="0" borderId="0" xfId="0" applyFont="1" applyAlignment="1">
      <alignment horizontal="left" wrapText="1"/>
    </xf>
    <xf numFmtId="0" fontId="0" fillId="0" borderId="0" xfId="0" applyAlignment="1">
      <alignment horizontal="left" wrapText="1"/>
    </xf>
    <xf numFmtId="0" fontId="6" fillId="0" borderId="0" xfId="0" applyFont="1" applyAlignment="1">
      <alignment horizontal="left" wrapText="1"/>
    </xf>
    <xf numFmtId="0" fontId="19" fillId="0" borderId="1" xfId="0" applyFont="1" applyBorder="1" applyAlignment="1">
      <alignment horizontal="left" wrapText="1"/>
    </xf>
    <xf numFmtId="0" fontId="0" fillId="0" borderId="1" xfId="0" applyBorder="1" applyAlignment="1">
      <alignment horizontal="left" wrapText="1"/>
    </xf>
    <xf numFmtId="0" fontId="19" fillId="0" borderId="16" xfId="0" applyFont="1" applyBorder="1" applyAlignment="1">
      <alignment horizontal="left" vertical="top" wrapText="1"/>
    </xf>
    <xf numFmtId="0" fontId="23" fillId="0" borderId="16" xfId="0" applyFont="1" applyBorder="1" applyAlignment="1">
      <alignment horizontal="left" vertical="top" wrapText="1"/>
    </xf>
    <xf numFmtId="0" fontId="6" fillId="0" borderId="0" xfId="0" applyFont="1" applyAlignment="1">
      <alignment horizontal="left" vertical="center"/>
    </xf>
    <xf numFmtId="0" fontId="5" fillId="0" borderId="0" xfId="0" applyFont="1" applyAlignment="1">
      <alignment horizontal="left" vertical="center"/>
    </xf>
    <xf numFmtId="0" fontId="0" fillId="0" borderId="0" xfId="0" applyAlignment="1">
      <alignment horizontal="left" vertical="center"/>
    </xf>
    <xf numFmtId="0" fontId="30" fillId="0" borderId="3" xfId="0" applyFont="1" applyBorder="1" applyAlignment="1">
      <alignment horizontal="left" vertical="top"/>
    </xf>
    <xf numFmtId="0" fontId="0" fillId="0" borderId="1"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0" xfId="0"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2" xfId="0" applyBorder="1" applyAlignment="1">
      <alignment horizontal="left" vertical="top"/>
    </xf>
    <xf numFmtId="0" fontId="0" fillId="0" borderId="8" xfId="0" applyBorder="1" applyAlignment="1">
      <alignment horizontal="left" vertical="top"/>
    </xf>
    <xf numFmtId="0" fontId="19" fillId="0" borderId="0" xfId="0" applyFont="1" applyAlignment="1">
      <alignment horizontal="left" vertical="top"/>
    </xf>
    <xf numFmtId="0" fontId="28" fillId="0" borderId="0" xfId="0" applyFont="1" applyAlignment="1">
      <alignment horizontal="left" vertical="top"/>
    </xf>
    <xf numFmtId="0" fontId="5" fillId="0" borderId="0" xfId="0" quotePrefix="1" applyFont="1" applyAlignment="1">
      <alignment horizontal="left" vertical="top" wrapText="1"/>
    </xf>
    <xf numFmtId="0" fontId="19" fillId="0" borderId="0" xfId="0" applyFont="1" applyAlignment="1">
      <alignment horizontal="left" vertical="top" wrapText="1"/>
    </xf>
    <xf numFmtId="0" fontId="5" fillId="0" borderId="0" xfId="0" applyFont="1" applyAlignment="1">
      <alignment horizontal="center" wrapText="1"/>
    </xf>
    <xf numFmtId="0" fontId="5" fillId="0" borderId="0" xfId="0" applyFont="1" applyAlignment="1">
      <alignment horizontal="center"/>
    </xf>
    <xf numFmtId="0" fontId="10" fillId="0" borderId="2" xfId="0" applyFont="1" applyBorder="1" applyAlignment="1">
      <alignment horizontal="center" vertical="center"/>
    </xf>
    <xf numFmtId="0" fontId="2" fillId="0" borderId="0" xfId="0" applyFont="1" applyAlignment="1">
      <alignment horizontal="center" vertical="center"/>
    </xf>
    <xf numFmtId="0" fontId="22" fillId="0" borderId="0" xfId="0" applyFont="1" applyAlignment="1">
      <alignment horizontal="center" vertical="center"/>
    </xf>
    <xf numFmtId="0" fontId="10" fillId="0" borderId="2" xfId="0" applyFont="1" applyBorder="1" applyAlignment="1">
      <alignment horizontal="left" wrapText="1"/>
    </xf>
    <xf numFmtId="0" fontId="0" fillId="0" borderId="2" xfId="0" applyBorder="1" applyAlignment="1">
      <alignment horizontal="left" wrapText="1"/>
    </xf>
    <xf numFmtId="0" fontId="29" fillId="0" borderId="0" xfId="0" applyFont="1" applyAlignment="1">
      <alignment horizontal="left" vertical="top" wrapText="1"/>
    </xf>
    <xf numFmtId="0" fontId="29" fillId="0" borderId="0" xfId="0" applyFont="1" applyAlignment="1">
      <alignment horizontal="left" vertical="top"/>
    </xf>
    <xf numFmtId="0" fontId="5" fillId="0" borderId="0" xfId="0" applyFont="1" applyAlignment="1">
      <alignment horizontal="center" vertical="center" wrapText="1"/>
    </xf>
    <xf numFmtId="0" fontId="10" fillId="0" borderId="0" xfId="0" applyFont="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wrapText="1"/>
    </xf>
    <xf numFmtId="0" fontId="14" fillId="0" borderId="6" xfId="0" applyFont="1" applyBorder="1" applyAlignment="1">
      <alignment horizontal="left" vertical="center"/>
    </xf>
    <xf numFmtId="0" fontId="5" fillId="0" borderId="6" xfId="0" applyFont="1" applyBorder="1" applyAlignment="1">
      <alignment horizontal="left" vertical="center"/>
    </xf>
    <xf numFmtId="0" fontId="3" fillId="0" borderId="0" xfId="0" applyFont="1" applyAlignment="1">
      <alignment horizontal="left" vertical="center"/>
    </xf>
    <xf numFmtId="0" fontId="5" fillId="0" borderId="1" xfId="0" applyFont="1" applyBorder="1" applyAlignment="1">
      <alignment horizontal="center" vertical="center" wrapText="1"/>
    </xf>
    <xf numFmtId="0" fontId="5" fillId="3" borderId="0" xfId="0" applyFont="1" applyFill="1" applyAlignment="1">
      <alignment horizontal="left"/>
    </xf>
    <xf numFmtId="0" fontId="10" fillId="0" borderId="2" xfId="0" applyFont="1" applyBorder="1" applyAlignment="1">
      <alignment horizontal="center" wrapText="1"/>
    </xf>
    <xf numFmtId="0" fontId="6" fillId="0" borderId="0" xfId="0" applyFont="1" applyAlignment="1">
      <alignment horizontal="left" vertical="center" wrapText="1"/>
    </xf>
    <xf numFmtId="0" fontId="5" fillId="0" borderId="0" xfId="0" applyFont="1" applyAlignment="1">
      <alignment horizontal="center" vertical="center"/>
    </xf>
    <xf numFmtId="0" fontId="5" fillId="0" borderId="2" xfId="0" applyFont="1" applyBorder="1" applyAlignment="1">
      <alignment horizontal="center" vertical="center"/>
    </xf>
    <xf numFmtId="0" fontId="20" fillId="0" borderId="0" xfId="0" applyFont="1" applyAlignment="1">
      <alignment horizontal="center"/>
    </xf>
    <xf numFmtId="0" fontId="32" fillId="0" borderId="0" xfId="0" applyFont="1" applyAlignment="1">
      <alignment horizontal="center"/>
    </xf>
    <xf numFmtId="0" fontId="2" fillId="0" borderId="0" xfId="0" applyFont="1" applyAlignment="1">
      <alignment horizontal="left"/>
    </xf>
    <xf numFmtId="0" fontId="5" fillId="0" borderId="2" xfId="0" applyFont="1" applyBorder="1" applyAlignment="1">
      <alignment horizontal="left" vertical="top" wrapText="1"/>
    </xf>
    <xf numFmtId="0" fontId="6" fillId="0" borderId="11" xfId="0" applyFont="1" applyBorder="1" applyAlignment="1">
      <alignment horizontal="center" vertical="top" wrapText="1"/>
    </xf>
    <xf numFmtId="0" fontId="31" fillId="0" borderId="0" xfId="0" applyFont="1" applyAlignment="1">
      <alignment horizontal="center"/>
    </xf>
    <xf numFmtId="0" fontId="16" fillId="0" borderId="0" xfId="0" applyFont="1" applyAlignment="1">
      <alignment horizontal="center"/>
    </xf>
    <xf numFmtId="0" fontId="11" fillId="0" borderId="0" xfId="0" applyFont="1" applyAlignment="1">
      <alignment horizontal="left" vertical="center"/>
    </xf>
    <xf numFmtId="0" fontId="19" fillId="0" borderId="0" xfId="0" applyFont="1" applyAlignment="1">
      <alignment horizontal="left" vertical="center" wrapText="1"/>
    </xf>
    <xf numFmtId="0" fontId="60" fillId="0" borderId="0" xfId="0" applyFont="1" applyAlignment="1">
      <alignment horizontal="center" wrapText="1"/>
    </xf>
    <xf numFmtId="0" fontId="18" fillId="0" borderId="0" xfId="0" applyFont="1" applyAlignment="1">
      <alignment horizontal="center" wrapText="1"/>
    </xf>
    <xf numFmtId="0" fontId="19" fillId="0" borderId="0" xfId="0" applyFont="1" applyAlignment="1">
      <alignment vertical="top" wrapText="1"/>
    </xf>
    <xf numFmtId="0" fontId="23" fillId="0" borderId="0" xfId="0" applyFont="1" applyAlignment="1">
      <alignment vertical="top" wrapText="1"/>
    </xf>
    <xf numFmtId="0" fontId="13" fillId="0" borderId="0" xfId="0" applyFont="1" applyAlignment="1">
      <alignment horizontal="left" vertical="center"/>
    </xf>
    <xf numFmtId="0" fontId="5" fillId="0" borderId="0" xfId="0" applyFont="1" applyAlignment="1">
      <alignment vertical="top" wrapText="1"/>
    </xf>
    <xf numFmtId="0" fontId="0" fillId="0" borderId="0" xfId="0" applyAlignment="1">
      <alignment horizontal="left" vertical="top" wrapText="1"/>
    </xf>
    <xf numFmtId="0" fontId="12" fillId="0" borderId="12" xfId="0" applyFont="1" applyBorder="1" applyAlignment="1">
      <alignment horizontal="left" vertical="top" wrapText="1"/>
    </xf>
    <xf numFmtId="0" fontId="12" fillId="0" borderId="16" xfId="0" applyFont="1" applyBorder="1" applyAlignment="1">
      <alignment horizontal="left" vertical="top" wrapText="1"/>
    </xf>
    <xf numFmtId="0" fontId="12" fillId="0" borderId="17" xfId="0" applyFont="1" applyBorder="1" applyAlignment="1">
      <alignment horizontal="left" vertical="top" wrapText="1"/>
    </xf>
    <xf numFmtId="0" fontId="12" fillId="0" borderId="9" xfId="0" applyFont="1" applyBorder="1" applyAlignment="1">
      <alignment horizontal="left" vertical="top" wrapText="1"/>
    </xf>
    <xf numFmtId="0" fontId="12" fillId="0" borderId="0" xfId="0" applyFont="1" applyAlignment="1">
      <alignment horizontal="left" vertical="top" wrapText="1"/>
    </xf>
    <xf numFmtId="0" fontId="12" fillId="0" borderId="13" xfId="0" applyFont="1" applyBorder="1" applyAlignment="1">
      <alignment horizontal="left" vertical="top" wrapText="1"/>
    </xf>
    <xf numFmtId="0" fontId="12" fillId="0" borderId="10" xfId="0" applyFont="1" applyBorder="1" applyAlignment="1">
      <alignment horizontal="left" vertical="top" wrapText="1"/>
    </xf>
    <xf numFmtId="0" fontId="12" fillId="0" borderId="14" xfId="0" applyFont="1" applyBorder="1" applyAlignment="1">
      <alignment horizontal="left" vertical="top" wrapText="1"/>
    </xf>
    <xf numFmtId="0" fontId="12" fillId="0" borderId="15" xfId="0" applyFont="1" applyBorder="1" applyAlignment="1">
      <alignment horizontal="left" vertical="top" wrapText="1"/>
    </xf>
    <xf numFmtId="0" fontId="19" fillId="0" borderId="0" xfId="0" quotePrefix="1" applyFont="1" applyAlignment="1">
      <alignment horizontal="left" vertical="center" wrapText="1"/>
    </xf>
    <xf numFmtId="0" fontId="60" fillId="0" borderId="3" xfId="0" applyFont="1" applyBorder="1" applyAlignment="1">
      <alignment horizontal="left" vertical="top" wrapText="1"/>
    </xf>
    <xf numFmtId="0" fontId="56" fillId="0" borderId="1" xfId="0" applyFont="1" applyBorder="1" applyAlignment="1">
      <alignment horizontal="left" vertical="top" wrapText="1"/>
    </xf>
    <xf numFmtId="0" fontId="56" fillId="0" borderId="4" xfId="0" applyFont="1" applyBorder="1" applyAlignment="1">
      <alignment horizontal="left" vertical="top" wrapText="1"/>
    </xf>
    <xf numFmtId="0" fontId="56" fillId="0" borderId="5" xfId="0" applyFont="1" applyBorder="1" applyAlignment="1">
      <alignment horizontal="left" vertical="top" wrapText="1"/>
    </xf>
    <xf numFmtId="0" fontId="56" fillId="0" borderId="0" xfId="0" applyFont="1" applyAlignment="1">
      <alignment horizontal="left" vertical="top" wrapText="1"/>
    </xf>
    <xf numFmtId="0" fontId="56" fillId="0" borderId="6" xfId="0" applyFont="1" applyBorder="1" applyAlignment="1">
      <alignment horizontal="left" vertical="top" wrapText="1"/>
    </xf>
    <xf numFmtId="0" fontId="56" fillId="0" borderId="7" xfId="0" applyFont="1" applyBorder="1" applyAlignment="1">
      <alignment horizontal="left" vertical="top" wrapText="1"/>
    </xf>
    <xf numFmtId="0" fontId="56" fillId="0" borderId="2" xfId="0" applyFont="1" applyBorder="1" applyAlignment="1">
      <alignment horizontal="left" vertical="top" wrapText="1"/>
    </xf>
    <xf numFmtId="0" fontId="56" fillId="0" borderId="8" xfId="0" applyFont="1" applyBorder="1" applyAlignment="1">
      <alignment horizontal="left" vertical="top" wrapText="1"/>
    </xf>
    <xf numFmtId="0" fontId="60" fillId="0" borderId="0" xfId="0" applyFont="1" applyAlignment="1">
      <alignment horizontal="left" vertical="top" wrapText="1"/>
    </xf>
    <xf numFmtId="0" fontId="58" fillId="0" borderId="0" xfId="0" applyFont="1" applyAlignment="1">
      <alignment horizontal="left" vertical="top" wrapText="1"/>
    </xf>
    <xf numFmtId="0" fontId="65" fillId="0" borderId="0" xfId="0" applyFont="1" applyAlignment="1">
      <alignment horizontal="left" vertical="center" wrapText="1"/>
    </xf>
    <xf numFmtId="0" fontId="16" fillId="0" borderId="0" xfId="0" applyFont="1" applyAlignment="1">
      <alignment horizontal="left" vertical="center" wrapText="1"/>
    </xf>
    <xf numFmtId="0" fontId="60" fillId="0" borderId="0" xfId="0" applyFont="1" applyAlignment="1">
      <alignment horizontal="center" vertical="center" wrapText="1"/>
    </xf>
    <xf numFmtId="0" fontId="23" fillId="0" borderId="0" xfId="0" applyFont="1" applyAlignment="1">
      <alignment horizontal="center" vertical="center" wrapText="1"/>
    </xf>
    <xf numFmtId="0" fontId="62" fillId="0" borderId="0" xfId="0" applyFont="1" applyAlignment="1">
      <alignment horizontal="right" vertical="center" wrapText="1"/>
    </xf>
    <xf numFmtId="0" fontId="23" fillId="0" borderId="0" xfId="0" applyFont="1" applyAlignment="1">
      <alignment horizontal="right" vertical="center" wrapText="1"/>
    </xf>
    <xf numFmtId="0" fontId="56" fillId="0" borderId="0" xfId="0" applyFont="1" applyAlignment="1">
      <alignment horizontal="center" wrapText="1"/>
    </xf>
    <xf numFmtId="0" fontId="20" fillId="0" borderId="3" xfId="0" applyFont="1" applyBorder="1" applyAlignment="1">
      <alignment horizontal="left" vertical="top" wrapText="1"/>
    </xf>
    <xf numFmtId="0" fontId="8" fillId="0" borderId="1"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8" fillId="0" borderId="0"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2" xfId="0" applyFont="1" applyBorder="1" applyAlignment="1">
      <alignment horizontal="left" vertical="top" wrapText="1"/>
    </xf>
    <xf numFmtId="0" fontId="8" fillId="0" borderId="8" xfId="0" applyFont="1" applyBorder="1" applyAlignment="1">
      <alignment horizontal="left" vertical="top" wrapText="1"/>
    </xf>
    <xf numFmtId="0" fontId="65" fillId="0" borderId="0" xfId="0" applyFont="1" applyAlignment="1">
      <alignment horizontal="left" wrapText="1"/>
    </xf>
    <xf numFmtId="0" fontId="16" fillId="0" borderId="0" xfId="0" applyFont="1" applyAlignment="1">
      <alignment horizontal="left" wrapText="1"/>
    </xf>
    <xf numFmtId="0" fontId="54" fillId="0" borderId="0" xfId="0" applyFont="1" applyAlignment="1">
      <alignment horizontal="center" wrapText="1"/>
    </xf>
    <xf numFmtId="0" fontId="59" fillId="0" borderId="0" xfId="0" applyFont="1" applyAlignment="1">
      <alignment horizontal="left" wrapText="1"/>
    </xf>
    <xf numFmtId="0" fontId="61"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38" fillId="0" borderId="5" xfId="0" applyFont="1" applyBorder="1" applyAlignment="1" applyProtection="1">
      <alignment horizontal="center" vertical="center"/>
      <protection hidden="1"/>
    </xf>
    <xf numFmtId="0" fontId="0" fillId="7" borderId="26" xfId="0" applyFill="1" applyBorder="1" applyAlignment="1">
      <alignment horizontal="center" wrapText="1"/>
    </xf>
    <xf numFmtId="0" fontId="0" fillId="7" borderId="24" xfId="0" applyFill="1" applyBorder="1" applyAlignment="1">
      <alignment horizontal="center" wrapText="1"/>
    </xf>
    <xf numFmtId="0" fontId="49" fillId="0" borderId="26" xfId="0" applyFont="1" applyBorder="1" applyAlignment="1">
      <alignment horizontal="center" wrapText="1"/>
    </xf>
    <xf numFmtId="0" fontId="49" fillId="0" borderId="24" xfId="0" applyFont="1" applyBorder="1" applyAlignment="1">
      <alignment horizontal="center" wrapText="1"/>
    </xf>
    <xf numFmtId="0" fontId="0" fillId="0" borderId="26" xfId="0" applyBorder="1" applyAlignment="1">
      <alignment horizontal="center" vertical="center"/>
    </xf>
    <xf numFmtId="0" fontId="0" fillId="0" borderId="25" xfId="0" applyBorder="1" applyAlignment="1">
      <alignment horizontal="center" vertical="center"/>
    </xf>
    <xf numFmtId="0" fontId="37" fillId="0" borderId="32" xfId="0" applyFont="1" applyBorder="1" applyAlignment="1">
      <alignment horizontal="center" vertical="center"/>
    </xf>
    <xf numFmtId="0" fontId="37" fillId="0" borderId="31" xfId="0" applyFont="1" applyBorder="1" applyAlignment="1">
      <alignment horizontal="center" vertical="center"/>
    </xf>
    <xf numFmtId="0" fontId="37" fillId="0" borderId="26" xfId="0" applyFont="1" applyBorder="1" applyAlignment="1">
      <alignment horizontal="center" vertical="center" textRotation="255" shrinkToFit="1"/>
    </xf>
    <xf numFmtId="0" fontId="37" fillId="0" borderId="25" xfId="0" applyFont="1" applyBorder="1" applyAlignment="1">
      <alignment horizontal="center" vertical="center" textRotation="255" shrinkToFit="1"/>
    </xf>
    <xf numFmtId="0" fontId="37" fillId="0" borderId="24" xfId="0" applyFont="1" applyBorder="1" applyAlignment="1">
      <alignment horizontal="center" vertical="center" textRotation="255" shrinkToFit="1"/>
    </xf>
    <xf numFmtId="0" fontId="34" fillId="0" borderId="26" xfId="0" applyFont="1" applyBorder="1" applyAlignment="1">
      <alignment horizontal="center" vertical="center"/>
    </xf>
    <xf numFmtId="0" fontId="34" fillId="0" borderId="25" xfId="0" applyFont="1" applyBorder="1" applyAlignment="1">
      <alignment horizontal="center" vertical="center"/>
    </xf>
    <xf numFmtId="0" fontId="34" fillId="0" borderId="24" xfId="0" applyFont="1" applyBorder="1" applyAlignment="1">
      <alignment horizontal="center" vertical="center"/>
    </xf>
    <xf numFmtId="0" fontId="0" fillId="0" borderId="24" xfId="0" applyBorder="1" applyAlignment="1">
      <alignment horizontal="center" vertical="center"/>
    </xf>
    <xf numFmtId="0" fontId="0" fillId="3" borderId="26" xfId="0" applyFill="1" applyBorder="1" applyAlignment="1">
      <alignment horizontal="center" vertical="top" wrapText="1"/>
    </xf>
    <xf numFmtId="0" fontId="0" fillId="3" borderId="25" xfId="0" applyFill="1" applyBorder="1" applyAlignment="1">
      <alignment horizontal="center" vertical="top" wrapText="1"/>
    </xf>
    <xf numFmtId="0" fontId="0" fillId="3" borderId="24" xfId="0" applyFill="1" applyBorder="1" applyAlignment="1">
      <alignment horizontal="center" vertical="top"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46" fillId="0" borderId="26" xfId="0" applyFont="1" applyBorder="1" applyAlignment="1">
      <alignment horizontal="center" vertical="center" wrapText="1"/>
    </xf>
    <xf numFmtId="0" fontId="46" fillId="0" borderId="25" xfId="0" applyFont="1" applyBorder="1" applyAlignment="1">
      <alignment horizontal="center" vertical="center" wrapText="1"/>
    </xf>
    <xf numFmtId="0" fontId="46" fillId="0" borderId="24" xfId="0" applyFont="1" applyBorder="1" applyAlignment="1">
      <alignment horizontal="center" vertical="center" wrapText="1"/>
    </xf>
    <xf numFmtId="0" fontId="0" fillId="3" borderId="26" xfId="0" applyFill="1" applyBorder="1" applyAlignment="1">
      <alignment horizontal="left" vertical="top" wrapText="1"/>
    </xf>
    <xf numFmtId="0" fontId="0" fillId="3" borderId="25" xfId="0" applyFill="1" applyBorder="1" applyAlignment="1">
      <alignment horizontal="left" vertical="top" wrapText="1"/>
    </xf>
    <xf numFmtId="0" fontId="45" fillId="0" borderId="3" xfId="0" applyFont="1" applyBorder="1" applyAlignment="1">
      <alignment horizontal="center" wrapText="1"/>
    </xf>
    <xf numFmtId="0" fontId="45" fillId="0" borderId="5" xfId="0" applyFont="1" applyBorder="1" applyAlignment="1">
      <alignment horizontal="center" wrapText="1"/>
    </xf>
    <xf numFmtId="1" fontId="0" fillId="0" borderId="26" xfId="0" applyNumberFormat="1" applyBorder="1" applyAlignment="1">
      <alignment horizontal="center" vertical="center"/>
    </xf>
    <xf numFmtId="1" fontId="0" fillId="0" borderId="25" xfId="0" applyNumberFormat="1" applyBorder="1" applyAlignment="1">
      <alignment horizontal="center" vertical="center"/>
    </xf>
    <xf numFmtId="1" fontId="0" fillId="0" borderId="24" xfId="0" applyNumberFormat="1" applyBorder="1" applyAlignment="1">
      <alignment horizontal="center" vertical="center"/>
    </xf>
    <xf numFmtId="0" fontId="47" fillId="0" borderId="25" xfId="0" applyFont="1" applyBorder="1" applyAlignment="1">
      <alignment horizontal="center" vertical="center"/>
    </xf>
    <xf numFmtId="0" fontId="0" fillId="3" borderId="24" xfId="0" applyFill="1" applyBorder="1" applyAlignment="1">
      <alignment horizontal="left" vertical="top" wrapText="1"/>
    </xf>
    <xf numFmtId="0" fontId="47" fillId="0" borderId="26" xfId="0" applyFont="1" applyBorder="1" applyAlignment="1">
      <alignment horizontal="center" vertical="center"/>
    </xf>
    <xf numFmtId="0" fontId="47" fillId="0" borderId="24" xfId="0" applyFont="1" applyBorder="1" applyAlignment="1">
      <alignment horizontal="center" vertical="center"/>
    </xf>
    <xf numFmtId="0" fontId="45" fillId="0" borderId="26" xfId="0" applyFont="1" applyBorder="1" applyAlignment="1">
      <alignment horizontal="center" wrapText="1"/>
    </xf>
    <xf numFmtId="0" fontId="45" fillId="0" borderId="25" xfId="0" applyFont="1" applyBorder="1" applyAlignment="1">
      <alignment horizontal="center" wrapText="1"/>
    </xf>
    <xf numFmtId="0" fontId="45" fillId="0" borderId="24" xfId="0" applyFont="1" applyBorder="1" applyAlignment="1">
      <alignment horizontal="center" wrapText="1"/>
    </xf>
    <xf numFmtId="0" fontId="0" fillId="3" borderId="0" xfId="0" applyFill="1" applyAlignment="1">
      <alignment horizontal="left" vertical="top" wrapText="1"/>
    </xf>
    <xf numFmtId="0" fontId="34" fillId="0" borderId="25" xfId="0" applyFont="1" applyBorder="1" applyAlignment="1">
      <alignment horizontal="center" vertical="center" wrapText="1"/>
    </xf>
    <xf numFmtId="0" fontId="44" fillId="0" borderId="26" xfId="0" applyFont="1" applyBorder="1" applyAlignment="1">
      <alignment textRotation="255" wrapText="1"/>
    </xf>
    <xf numFmtId="0" fontId="44" fillId="0" borderId="25" xfId="0" applyFont="1" applyBorder="1" applyAlignment="1">
      <alignment textRotation="255" wrapText="1"/>
    </xf>
    <xf numFmtId="0" fontId="44" fillId="0" borderId="24" xfId="0" applyFont="1" applyBorder="1" applyAlignment="1">
      <alignment textRotation="255" wrapText="1"/>
    </xf>
    <xf numFmtId="0" fontId="37" fillId="0" borderId="26"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24" xfId="0" applyFont="1" applyBorder="1" applyAlignment="1">
      <alignment horizontal="center" vertical="center" wrapText="1"/>
    </xf>
    <xf numFmtId="0" fontId="0" fillId="0" borderId="25" xfId="0" applyBorder="1" applyAlignment="1">
      <alignment horizontal="left" vertical="top" wrapText="1"/>
    </xf>
    <xf numFmtId="0" fontId="0" fillId="0" borderId="24" xfId="0" applyBorder="1" applyAlignment="1">
      <alignment horizontal="left" vertical="top" wrapText="1"/>
    </xf>
    <xf numFmtId="0" fontId="43" fillId="0" borderId="26" xfId="0" applyFont="1" applyBorder="1" applyAlignment="1">
      <alignment horizontal="center" vertical="center" wrapText="1"/>
    </xf>
    <xf numFmtId="0" fontId="43" fillId="0" borderId="25" xfId="0" applyFont="1" applyBorder="1" applyAlignment="1">
      <alignment horizontal="center" vertical="center" wrapText="1"/>
    </xf>
    <xf numFmtId="0" fontId="43" fillId="0" borderId="24" xfId="0" applyFont="1" applyBorder="1" applyAlignment="1">
      <alignment horizontal="center" vertical="center" wrapText="1"/>
    </xf>
    <xf numFmtId="0" fontId="37" fillId="0" borderId="0" xfId="0" applyFont="1" applyAlignment="1">
      <alignment horizontal="center" wrapText="1"/>
    </xf>
    <xf numFmtId="0" fontId="37" fillId="0" borderId="23" xfId="0" applyFont="1" applyBorder="1" applyAlignment="1">
      <alignment horizontal="center" wrapText="1"/>
    </xf>
    <xf numFmtId="0" fontId="37" fillId="0" borderId="26" xfId="0" applyFont="1" applyBorder="1" applyAlignment="1">
      <alignment vertical="center" textRotation="255"/>
    </xf>
    <xf numFmtId="0" fontId="37" fillId="0" borderId="25" xfId="0" applyFont="1" applyBorder="1" applyAlignment="1">
      <alignment vertical="center" textRotation="255"/>
    </xf>
    <xf numFmtId="0" fontId="37" fillId="0" borderId="24" xfId="0" applyFont="1" applyBorder="1" applyAlignment="1">
      <alignment vertical="center" textRotation="255"/>
    </xf>
    <xf numFmtId="0" fontId="42" fillId="0" borderId="21" xfId="0" applyFont="1" applyBorder="1" applyAlignment="1">
      <alignment horizontal="center"/>
    </xf>
    <xf numFmtId="0" fontId="42" fillId="0" borderId="20" xfId="0" applyFont="1" applyBorder="1" applyAlignment="1">
      <alignment horizontal="center"/>
    </xf>
    <xf numFmtId="0" fontId="37" fillId="11" borderId="21" xfId="0" applyFont="1" applyFill="1" applyBorder="1" applyAlignment="1" applyProtection="1">
      <alignment horizontal="center"/>
      <protection hidden="1"/>
    </xf>
    <xf numFmtId="0" fontId="37" fillId="11" borderId="20" xfId="0" applyFont="1" applyFill="1" applyBorder="1" applyAlignment="1" applyProtection="1">
      <alignment horizontal="center"/>
      <protection hidden="1"/>
    </xf>
    <xf numFmtId="0" fontId="37" fillId="11" borderId="27" xfId="0" applyFont="1" applyFill="1" applyBorder="1" applyAlignment="1" applyProtection="1">
      <alignment horizontal="center"/>
      <protection hidden="1"/>
    </xf>
    <xf numFmtId="0" fontId="37" fillId="12" borderId="21" xfId="0" applyFont="1" applyFill="1" applyBorder="1" applyAlignment="1" applyProtection="1">
      <alignment horizontal="center"/>
      <protection hidden="1"/>
    </xf>
    <xf numFmtId="0" fontId="37" fillId="12" borderId="20" xfId="0" applyFont="1" applyFill="1" applyBorder="1" applyAlignment="1" applyProtection="1">
      <alignment horizontal="center"/>
      <protection hidden="1"/>
    </xf>
    <xf numFmtId="0" fontId="37" fillId="12" borderId="27" xfId="0" applyFont="1" applyFill="1" applyBorder="1" applyAlignment="1" applyProtection="1">
      <alignment horizontal="center"/>
      <protection hidden="1"/>
    </xf>
    <xf numFmtId="0" fontId="0" fillId="10" borderId="9" xfId="0" applyFill="1" applyBorder="1" applyAlignment="1" applyProtection="1">
      <alignment horizontal="left"/>
      <protection hidden="1"/>
    </xf>
    <xf numFmtId="0" fontId="0" fillId="10" borderId="0" xfId="0" applyFill="1" applyAlignment="1" applyProtection="1">
      <alignment horizontal="left"/>
      <protection hidden="1"/>
    </xf>
    <xf numFmtId="0" fontId="42" fillId="8" borderId="21" xfId="0" applyFont="1" applyFill="1" applyBorder="1" applyAlignment="1" applyProtection="1">
      <alignment horizontal="center"/>
      <protection hidden="1"/>
    </xf>
    <xf numFmtId="0" fontId="42" fillId="8" borderId="20" xfId="0" applyFont="1" applyFill="1" applyBorder="1" applyAlignment="1" applyProtection="1">
      <alignment horizontal="center"/>
      <protection hidden="1"/>
    </xf>
    <xf numFmtId="0" fontId="42" fillId="8" borderId="27" xfId="0" applyFont="1" applyFill="1" applyBorder="1" applyAlignment="1" applyProtection="1">
      <alignment horizontal="center"/>
      <protection hidden="1"/>
    </xf>
    <xf numFmtId="0" fontId="45" fillId="0" borderId="20" xfId="0" applyFont="1" applyBorder="1" applyAlignment="1" applyProtection="1">
      <alignment horizontal="center"/>
      <protection hidden="1"/>
    </xf>
    <xf numFmtId="0" fontId="37" fillId="11" borderId="21" xfId="0" applyFont="1" applyFill="1" applyBorder="1" applyAlignment="1" applyProtection="1">
      <alignment horizontal="center" wrapText="1"/>
      <protection hidden="1"/>
    </xf>
    <xf numFmtId="0" fontId="37" fillId="11" borderId="20" xfId="0" applyFont="1" applyFill="1" applyBorder="1" applyAlignment="1" applyProtection="1">
      <alignment horizontal="center" wrapText="1"/>
      <protection hidden="1"/>
    </xf>
    <xf numFmtId="0" fontId="37" fillId="11" borderId="27" xfId="0" applyFont="1" applyFill="1" applyBorder="1" applyAlignment="1" applyProtection="1">
      <alignment horizontal="center" wrapText="1"/>
      <protection hidden="1"/>
    </xf>
    <xf numFmtId="0" fontId="0" fillId="9" borderId="9" xfId="0" applyFill="1" applyBorder="1" applyAlignment="1" applyProtection="1">
      <alignment horizontal="left"/>
      <protection hidden="1"/>
    </xf>
    <xf numFmtId="0" fontId="0" fillId="9" borderId="0" xfId="0" applyFill="1" applyAlignment="1" applyProtection="1">
      <alignment horizontal="left"/>
      <protection hidden="1"/>
    </xf>
    <xf numFmtId="0" fontId="51" fillId="10" borderId="9" xfId="0" applyFont="1" applyFill="1" applyBorder="1" applyAlignment="1" applyProtection="1">
      <alignment horizontal="center"/>
      <protection hidden="1"/>
    </xf>
    <xf numFmtId="0" fontId="51" fillId="10" borderId="0" xfId="0" applyFont="1" applyFill="1" applyAlignment="1" applyProtection="1">
      <alignment horizontal="center"/>
      <protection hidden="1"/>
    </xf>
    <xf numFmtId="0" fontId="51" fillId="10" borderId="13" xfId="0" applyFont="1" applyFill="1" applyBorder="1" applyAlignment="1" applyProtection="1">
      <alignment horizontal="center"/>
      <protection hidden="1"/>
    </xf>
    <xf numFmtId="0" fontId="0" fillId="10" borderId="13" xfId="0" applyFill="1" applyBorder="1" applyAlignment="1" applyProtection="1">
      <alignment horizontal="left"/>
      <protection hidden="1"/>
    </xf>
    <xf numFmtId="0" fontId="48" fillId="10" borderId="0" xfId="0" applyFont="1" applyFill="1" applyAlignment="1" applyProtection="1">
      <alignment horizontal="left" wrapText="1"/>
      <protection hidden="1"/>
    </xf>
    <xf numFmtId="0" fontId="48" fillId="10" borderId="0" xfId="0" applyFont="1" applyFill="1" applyAlignment="1" applyProtection="1">
      <alignment horizontal="left"/>
      <protection hidden="1"/>
    </xf>
    <xf numFmtId="0" fontId="48" fillId="10" borderId="9" xfId="0" applyFont="1" applyFill="1" applyBorder="1" applyAlignment="1" applyProtection="1">
      <alignment horizontal="left" vertical="top" wrapText="1"/>
      <protection hidden="1"/>
    </xf>
    <xf numFmtId="0" fontId="48" fillId="10" borderId="0" xfId="0" applyFont="1" applyFill="1" applyAlignment="1" applyProtection="1">
      <alignment horizontal="left" vertical="top" wrapText="1"/>
      <protection hidden="1"/>
    </xf>
    <xf numFmtId="0" fontId="48" fillId="10" borderId="13" xfId="0" applyFont="1" applyFill="1" applyBorder="1" applyAlignment="1" applyProtection="1">
      <alignment horizontal="left" vertical="top" wrapText="1"/>
      <protection hidden="1"/>
    </xf>
    <xf numFmtId="0" fontId="48" fillId="11" borderId="10" xfId="0" applyFont="1" applyFill="1" applyBorder="1" applyAlignment="1" applyProtection="1">
      <alignment horizontal="left" vertical="center" wrapText="1"/>
      <protection locked="0" hidden="1"/>
    </xf>
    <xf numFmtId="0" fontId="48" fillId="11" borderId="14" xfId="0" applyFont="1" applyFill="1" applyBorder="1" applyAlignment="1" applyProtection="1">
      <alignment horizontal="left" vertical="center" wrapText="1"/>
      <protection locked="0" hidden="1"/>
    </xf>
    <xf numFmtId="0" fontId="48" fillId="11" borderId="15" xfId="0" applyFont="1" applyFill="1" applyBorder="1" applyAlignment="1" applyProtection="1">
      <alignment horizontal="left" vertical="center" wrapText="1"/>
      <protection locked="0" hidden="1"/>
    </xf>
    <xf numFmtId="0" fontId="0" fillId="10" borderId="9" xfId="0" applyFill="1" applyBorder="1" applyAlignment="1" applyProtection="1">
      <alignment horizontal="left" vertical="top" wrapText="1"/>
      <protection hidden="1"/>
    </xf>
    <xf numFmtId="0" fontId="0" fillId="10" borderId="0" xfId="0" applyFill="1" applyAlignment="1" applyProtection="1">
      <alignment horizontal="left" vertical="top" wrapText="1"/>
      <protection hidden="1"/>
    </xf>
    <xf numFmtId="0" fontId="48" fillId="10" borderId="13" xfId="0" applyFont="1" applyFill="1" applyBorder="1" applyAlignment="1" applyProtection="1">
      <alignment horizontal="left"/>
      <protection hidden="1"/>
    </xf>
    <xf numFmtId="0" fontId="37" fillId="3" borderId="9" xfId="0" applyFont="1" applyFill="1" applyBorder="1" applyAlignment="1" applyProtection="1">
      <alignment horizontal="center"/>
      <protection hidden="1"/>
    </xf>
    <xf numFmtId="0" fontId="37" fillId="3" borderId="0" xfId="0" applyFont="1" applyFill="1" applyAlignment="1" applyProtection="1">
      <alignment horizontal="center"/>
      <protection hidden="1"/>
    </xf>
    <xf numFmtId="0" fontId="37" fillId="3" borderId="13" xfId="0" applyFont="1" applyFill="1" applyBorder="1" applyAlignment="1" applyProtection="1">
      <alignment horizontal="center"/>
      <protection hidden="1"/>
    </xf>
    <xf numFmtId="0" fontId="0" fillId="10" borderId="9" xfId="0" applyFill="1" applyBorder="1" applyAlignment="1" applyProtection="1">
      <alignment horizontal="center" vertical="top"/>
      <protection hidden="1"/>
    </xf>
    <xf numFmtId="0" fontId="0" fillId="10" borderId="0" xfId="0" applyFill="1" applyAlignment="1" applyProtection="1">
      <alignment horizontal="center" vertical="top"/>
      <protection hidden="1"/>
    </xf>
    <xf numFmtId="0" fontId="52" fillId="10" borderId="0" xfId="0" applyFont="1" applyFill="1" applyAlignment="1" applyProtection="1">
      <alignment horizontal="left" vertical="top" wrapText="1"/>
      <protection hidden="1"/>
    </xf>
    <xf numFmtId="0" fontId="52" fillId="10" borderId="13" xfId="0" applyFont="1" applyFill="1" applyBorder="1" applyAlignment="1" applyProtection="1">
      <alignment horizontal="left" vertical="top" wrapText="1"/>
      <protection hidden="1"/>
    </xf>
    <xf numFmtId="0" fontId="37" fillId="11" borderId="21" xfId="0" applyFont="1" applyFill="1" applyBorder="1" applyAlignment="1" applyProtection="1">
      <alignment horizontal="center" vertical="center"/>
      <protection hidden="1"/>
    </xf>
    <xf numFmtId="0" fontId="37" fillId="11" borderId="20" xfId="0" applyFont="1" applyFill="1" applyBorder="1" applyAlignment="1" applyProtection="1">
      <alignment horizontal="center" vertical="center"/>
      <protection hidden="1"/>
    </xf>
    <xf numFmtId="0" fontId="37" fillId="11" borderId="27" xfId="0" applyFont="1" applyFill="1" applyBorder="1" applyAlignment="1" applyProtection="1">
      <alignment horizontal="center" vertical="center"/>
      <protection hidden="1"/>
    </xf>
    <xf numFmtId="0" fontId="37" fillId="0" borderId="0" xfId="0" applyFont="1" applyAlignment="1" applyProtection="1">
      <alignment horizontal="center"/>
      <protection hidden="1"/>
    </xf>
    <xf numFmtId="0" fontId="0" fillId="0" borderId="0" xfId="0" applyAlignment="1" applyProtection="1">
      <alignment horizontal="center"/>
      <protection hidden="1"/>
    </xf>
    <xf numFmtId="0" fontId="52" fillId="10" borderId="0" xfId="0" applyFont="1" applyFill="1" applyAlignment="1" applyProtection="1">
      <alignment horizontal="left"/>
      <protection hidden="1"/>
    </xf>
    <xf numFmtId="0" fontId="52" fillId="10" borderId="13" xfId="0" applyFont="1" applyFill="1" applyBorder="1" applyAlignment="1" applyProtection="1">
      <alignment horizontal="left"/>
      <protection hidden="1"/>
    </xf>
    <xf numFmtId="0" fontId="0" fillId="10" borderId="9" xfId="0" applyFill="1" applyBorder="1" applyAlignment="1" applyProtection="1">
      <alignment horizontal="left" vertical="top"/>
      <protection locked="0" hidden="1"/>
    </xf>
    <xf numFmtId="0" fontId="0" fillId="10" borderId="0" xfId="0" applyFill="1" applyAlignment="1" applyProtection="1">
      <alignment horizontal="left" vertical="top"/>
      <protection locked="0" hidden="1"/>
    </xf>
    <xf numFmtId="0" fontId="37" fillId="0" borderId="9" xfId="0" applyFont="1" applyBorder="1" applyAlignment="1" applyProtection="1">
      <alignment horizontal="center"/>
      <protection hidden="1"/>
    </xf>
    <xf numFmtId="0" fontId="37" fillId="0" borderId="13" xfId="0" applyFont="1" applyBorder="1" applyAlignment="1" applyProtection="1">
      <alignment horizontal="center"/>
      <protection hidden="1"/>
    </xf>
    <xf numFmtId="0" fontId="40" fillId="10" borderId="9" xfId="0" applyFont="1" applyFill="1" applyBorder="1" applyAlignment="1" applyProtection="1">
      <alignment horizontal="left" wrapText="1"/>
      <protection hidden="1"/>
    </xf>
    <xf numFmtId="0" fontId="40" fillId="10" borderId="0" xfId="0" applyFont="1" applyFill="1" applyAlignment="1" applyProtection="1">
      <alignment horizontal="left" wrapText="1"/>
      <protection hidden="1"/>
    </xf>
    <xf numFmtId="0" fontId="40" fillId="10" borderId="13" xfId="0" applyFont="1" applyFill="1" applyBorder="1" applyAlignment="1" applyProtection="1">
      <alignment horizontal="left" wrapText="1"/>
      <protection hidden="1"/>
    </xf>
  </cellXfs>
  <cellStyles count="1">
    <cellStyle name="Normal" xfId="0" builtinId="0"/>
  </cellStyles>
  <dxfs count="6">
    <dxf>
      <font>
        <b/>
        <i val="0"/>
        <color rgb="FFFF0000"/>
      </font>
    </dxf>
    <dxf>
      <font>
        <b/>
        <i val="0"/>
        <color rgb="FFFF0000"/>
      </font>
    </dxf>
    <dxf>
      <font>
        <b/>
        <i val="0"/>
        <u val="double"/>
        <color rgb="FFFF0000"/>
      </font>
    </dxf>
    <dxf>
      <font>
        <b/>
        <i val="0"/>
        <u val="double"/>
        <color rgb="FFFF0000"/>
      </font>
    </dxf>
    <dxf>
      <font>
        <b/>
        <i val="0"/>
        <u/>
        <color rgb="FFC00000"/>
      </font>
    </dxf>
    <dxf>
      <font>
        <b/>
        <i val="0"/>
        <strike val="0"/>
        <color rgb="FFFF0000"/>
      </font>
      <fill>
        <patternFill>
          <bgColor theme="5" tint="0.59996337778862885"/>
        </patternFill>
      </fill>
    </dxf>
  </dxfs>
  <tableStyles count="0" defaultTableStyle="TableStyleMedium2" defaultPivotStyle="PivotStyleLight16"/>
  <colors>
    <mruColors>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Uw voorkeur inzake veiligheid</a:t>
            </a:r>
            <a:r>
              <a:rPr lang="en-US" sz="1100" baseline="0"/>
              <a:t> of rendement</a:t>
            </a:r>
            <a:endParaRPr lang="en-US" sz="1100"/>
          </a:p>
        </c:rich>
      </c:tx>
      <c:layout>
        <c:manualLayout>
          <c:xMode val="edge"/>
          <c:yMode val="edge"/>
          <c:x val="0.32126497989507896"/>
          <c:y val="0.14260273803802692"/>
        </c:manualLayout>
      </c:layout>
      <c:overlay val="0"/>
    </c:title>
    <c:autoTitleDeleted val="0"/>
    <c:plotArea>
      <c:layout/>
      <c:barChart>
        <c:barDir val="bar"/>
        <c:grouping val="stacked"/>
        <c:varyColors val="0"/>
        <c:ser>
          <c:idx val="2"/>
          <c:order val="0"/>
          <c:tx>
            <c:strRef>
              <c:f>vragenlijst!$O$28</c:f>
              <c:strCache>
                <c:ptCount val="1"/>
                <c:pt idx="0">
                  <c:v>voorkeur klant</c:v>
                </c:pt>
              </c:strCache>
            </c:strRef>
          </c:tx>
          <c:spPr>
            <a:solidFill>
              <a:schemeClr val="accent5">
                <a:lumMod val="75000"/>
              </a:schemeClr>
            </a:solidFill>
          </c:spPr>
          <c:invertIfNegative val="0"/>
          <c:dPt>
            <c:idx val="0"/>
            <c:invertIfNegative val="0"/>
            <c:bubble3D val="0"/>
            <c:spPr>
              <a:noFill/>
              <a:ln w="28575">
                <a:solidFill>
                  <a:schemeClr val="tx1"/>
                </a:solidFill>
              </a:ln>
            </c:spPr>
            <c:extLst>
              <c:ext xmlns:c16="http://schemas.microsoft.com/office/drawing/2014/chart" uri="{C3380CC4-5D6E-409C-BE32-E72D297353CC}">
                <c16:uniqueId val="{00000001-810A-4967-A965-1A5219D41768}"/>
              </c:ext>
            </c:extLst>
          </c:dPt>
          <c:val>
            <c:numRef>
              <c:f>vragenlijst!$O$29</c:f>
              <c:numCache>
                <c:formatCode>General</c:formatCode>
                <c:ptCount val="1"/>
                <c:pt idx="0">
                  <c:v>165</c:v>
                </c:pt>
              </c:numCache>
            </c:numRef>
          </c:val>
          <c:extLst>
            <c:ext xmlns:c16="http://schemas.microsoft.com/office/drawing/2014/chart" uri="{C3380CC4-5D6E-409C-BE32-E72D297353CC}">
              <c16:uniqueId val="{00000002-810A-4967-A965-1A5219D41768}"/>
            </c:ext>
          </c:extLst>
        </c:ser>
        <c:ser>
          <c:idx val="0"/>
          <c:order val="1"/>
          <c:tx>
            <c:strRef>
              <c:f>vragenlijst!$S$28</c:f>
              <c:strCache>
                <c:ptCount val="1"/>
              </c:strCache>
            </c:strRef>
          </c:tx>
          <c:spPr>
            <a:noFill/>
            <a:ln>
              <a:solidFill>
                <a:schemeClr val="tx1"/>
              </a:solidFill>
            </a:ln>
          </c:spPr>
          <c:invertIfNegative val="0"/>
          <c:dPt>
            <c:idx val="0"/>
            <c:invertIfNegative val="0"/>
            <c:bubble3D val="0"/>
            <c:spPr>
              <a:noFill/>
              <a:ln w="28575">
                <a:solidFill>
                  <a:schemeClr val="tx1"/>
                </a:solidFill>
              </a:ln>
            </c:spPr>
            <c:extLst>
              <c:ext xmlns:c16="http://schemas.microsoft.com/office/drawing/2014/chart" uri="{C3380CC4-5D6E-409C-BE32-E72D297353CC}">
                <c16:uniqueId val="{00000004-810A-4967-A965-1A5219D41768}"/>
              </c:ext>
            </c:extLst>
          </c:dPt>
          <c:val>
            <c:numRef>
              <c:f>vragenlijst!$S$29</c:f>
              <c:numCache>
                <c:formatCode>General</c:formatCode>
                <c:ptCount val="1"/>
                <c:pt idx="0">
                  <c:v>85</c:v>
                </c:pt>
              </c:numCache>
            </c:numRef>
          </c:val>
          <c:extLst>
            <c:ext xmlns:c16="http://schemas.microsoft.com/office/drawing/2014/chart" uri="{C3380CC4-5D6E-409C-BE32-E72D297353CC}">
              <c16:uniqueId val="{00000005-810A-4967-A965-1A5219D41768}"/>
            </c:ext>
          </c:extLst>
        </c:ser>
        <c:dLbls>
          <c:showLegendKey val="0"/>
          <c:showVal val="0"/>
          <c:showCatName val="0"/>
          <c:showSerName val="0"/>
          <c:showPercent val="0"/>
          <c:showBubbleSize val="0"/>
        </c:dLbls>
        <c:gapWidth val="75"/>
        <c:overlap val="100"/>
        <c:axId val="108107352"/>
        <c:axId val="181832800"/>
      </c:barChart>
      <c:catAx>
        <c:axId val="108107352"/>
        <c:scaling>
          <c:orientation val="minMax"/>
        </c:scaling>
        <c:delete val="1"/>
        <c:axPos val="l"/>
        <c:majorTickMark val="out"/>
        <c:minorTickMark val="none"/>
        <c:tickLblPos val="nextTo"/>
        <c:crossAx val="181832800"/>
        <c:crosses val="autoZero"/>
        <c:auto val="1"/>
        <c:lblAlgn val="ctr"/>
        <c:lblOffset val="100"/>
        <c:noMultiLvlLbl val="0"/>
      </c:catAx>
      <c:valAx>
        <c:axId val="181832800"/>
        <c:scaling>
          <c:orientation val="minMax"/>
          <c:max val="250"/>
        </c:scaling>
        <c:delete val="1"/>
        <c:axPos val="b"/>
        <c:title>
          <c:tx>
            <c:rich>
              <a:bodyPr/>
              <a:lstStyle/>
              <a:p>
                <a:pPr>
                  <a:defRPr/>
                </a:pPr>
                <a:r>
                  <a:rPr lang="fr-BE" sz="1100"/>
                  <a:t>veiligheid</a:t>
                </a:r>
              </a:p>
            </c:rich>
          </c:tx>
          <c:layout>
            <c:manualLayout>
              <c:xMode val="edge"/>
              <c:yMode val="edge"/>
              <c:x val="1.6159153255153019E-2"/>
              <c:y val="0.80191145120944385"/>
            </c:manualLayout>
          </c:layout>
          <c:overlay val="0"/>
        </c:title>
        <c:numFmt formatCode="General" sourceLinked="1"/>
        <c:majorTickMark val="out"/>
        <c:minorTickMark val="none"/>
        <c:tickLblPos val="nextTo"/>
        <c:crossAx val="108107352"/>
        <c:crosses val="autoZero"/>
        <c:crossBetween val="between"/>
      </c:valAx>
      <c:spPr>
        <a:ln>
          <a:noFill/>
        </a:ln>
      </c:spPr>
    </c:plotArea>
    <c:plotVisOnly val="1"/>
    <c:dispBlanksAs val="gap"/>
    <c:showDLblsOverMax val="0"/>
  </c:chart>
  <c:spPr>
    <a:noFill/>
    <a:ln>
      <a:noFill/>
    </a:ln>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pPr>
            <a:r>
              <a:rPr lang="fr-BE" sz="1100"/>
              <a:t>Uw risico-appetijt</a:t>
            </a:r>
          </a:p>
        </c:rich>
      </c:tx>
      <c:layout>
        <c:manualLayout>
          <c:xMode val="edge"/>
          <c:yMode val="edge"/>
          <c:x val="0.38589474308183247"/>
          <c:y val="0.11594225721784777"/>
        </c:manualLayout>
      </c:layout>
      <c:overlay val="0"/>
    </c:title>
    <c:autoTitleDeleted val="0"/>
    <c:plotArea>
      <c:layout/>
      <c:barChart>
        <c:barDir val="bar"/>
        <c:grouping val="percentStacked"/>
        <c:varyColors val="0"/>
        <c:ser>
          <c:idx val="0"/>
          <c:order val="0"/>
          <c:tx>
            <c:v>beleggingsvoorkeur</c:v>
          </c:tx>
          <c:spPr>
            <a:solidFill>
              <a:schemeClr val="accent5">
                <a:lumMod val="75000"/>
              </a:schemeClr>
            </a:solidFill>
            <a:ln>
              <a:solidFill>
                <a:schemeClr val="accent5">
                  <a:lumMod val="75000"/>
                </a:schemeClr>
              </a:solidFill>
            </a:ln>
          </c:spPr>
          <c:invertIfNegative val="0"/>
          <c:val>
            <c:numRef>
              <c:f>vragenlijst!$O$18</c:f>
              <c:numCache>
                <c:formatCode>0%</c:formatCode>
                <c:ptCount val="1"/>
                <c:pt idx="0">
                  <c:v>0.16500000000000001</c:v>
                </c:pt>
              </c:numCache>
            </c:numRef>
          </c:val>
          <c:extLst>
            <c:ext xmlns:c16="http://schemas.microsoft.com/office/drawing/2014/chart" uri="{C3380CC4-5D6E-409C-BE32-E72D297353CC}">
              <c16:uniqueId val="{00000000-7BD7-4000-9792-29D6378CCE8F}"/>
            </c:ext>
          </c:extLst>
        </c:ser>
        <c:ser>
          <c:idx val="1"/>
          <c:order val="1"/>
          <c:tx>
            <c:v>reactie bij sterke daling</c:v>
          </c:tx>
          <c:spPr>
            <a:solidFill>
              <a:schemeClr val="accent5">
                <a:lumMod val="75000"/>
              </a:schemeClr>
            </a:solidFill>
            <a:ln>
              <a:solidFill>
                <a:schemeClr val="accent5">
                  <a:lumMod val="75000"/>
                </a:schemeClr>
              </a:solidFill>
            </a:ln>
          </c:spPr>
          <c:invertIfNegative val="0"/>
          <c:val>
            <c:numRef>
              <c:f>vragenlijst!$O$19</c:f>
              <c:numCache>
                <c:formatCode>0%</c:formatCode>
                <c:ptCount val="1"/>
                <c:pt idx="0">
                  <c:v>0.16500000000000001</c:v>
                </c:pt>
              </c:numCache>
            </c:numRef>
          </c:val>
          <c:extLst>
            <c:ext xmlns:c16="http://schemas.microsoft.com/office/drawing/2014/chart" uri="{C3380CC4-5D6E-409C-BE32-E72D297353CC}">
              <c16:uniqueId val="{00000001-7BD7-4000-9792-29D6378CCE8F}"/>
            </c:ext>
          </c:extLst>
        </c:ser>
        <c:ser>
          <c:idx val="2"/>
          <c:order val="2"/>
          <c:tx>
            <c:v>gevoeligheid voor schommelingen</c:v>
          </c:tx>
          <c:spPr>
            <a:solidFill>
              <a:schemeClr val="accent5">
                <a:lumMod val="75000"/>
              </a:schemeClr>
            </a:solidFill>
            <a:ln>
              <a:solidFill>
                <a:schemeClr val="accent5">
                  <a:lumMod val="75000"/>
                </a:schemeClr>
              </a:solidFill>
            </a:ln>
          </c:spPr>
          <c:invertIfNegative val="0"/>
          <c:val>
            <c:numRef>
              <c:f>vragenlijst!$O$20</c:f>
              <c:numCache>
                <c:formatCode>0%</c:formatCode>
                <c:ptCount val="1"/>
                <c:pt idx="0">
                  <c:v>0.16500000000000001</c:v>
                </c:pt>
              </c:numCache>
            </c:numRef>
          </c:val>
          <c:extLst>
            <c:ext xmlns:c16="http://schemas.microsoft.com/office/drawing/2014/chart" uri="{C3380CC4-5D6E-409C-BE32-E72D297353CC}">
              <c16:uniqueId val="{00000002-7BD7-4000-9792-29D6378CCE8F}"/>
            </c:ext>
          </c:extLst>
        </c:ser>
        <c:ser>
          <c:idx val="3"/>
          <c:order val="3"/>
          <c:tx>
            <c:v>mogelijkheid om verlies op te vangen</c:v>
          </c:tx>
          <c:spPr>
            <a:solidFill>
              <a:schemeClr val="accent5">
                <a:lumMod val="75000"/>
              </a:schemeClr>
            </a:solidFill>
            <a:ln>
              <a:solidFill>
                <a:schemeClr val="accent5">
                  <a:lumMod val="75000"/>
                </a:schemeClr>
              </a:solidFill>
            </a:ln>
          </c:spPr>
          <c:invertIfNegative val="0"/>
          <c:val>
            <c:numRef>
              <c:f>vragenlijst!$O$25</c:f>
              <c:numCache>
                <c:formatCode>0%</c:formatCode>
                <c:ptCount val="1"/>
                <c:pt idx="0">
                  <c:v>8.5000000000000006E-2</c:v>
                </c:pt>
              </c:numCache>
            </c:numRef>
          </c:val>
          <c:extLst>
            <c:ext xmlns:c16="http://schemas.microsoft.com/office/drawing/2014/chart" uri="{C3380CC4-5D6E-409C-BE32-E72D297353CC}">
              <c16:uniqueId val="{00000003-7BD7-4000-9792-29D6378CCE8F}"/>
            </c:ext>
          </c:extLst>
        </c:ser>
        <c:ser>
          <c:idx val="4"/>
          <c:order val="4"/>
          <c:tx>
            <c:v>maximale score</c:v>
          </c:tx>
          <c:spPr>
            <a:noFill/>
            <a:ln>
              <a:solidFill>
                <a:schemeClr val="tx1"/>
              </a:solidFill>
            </a:ln>
          </c:spPr>
          <c:invertIfNegative val="0"/>
          <c:val>
            <c:numRef>
              <c:f>[1]vragenlijst!$O$26</c:f>
              <c:numCache>
                <c:formatCode>General</c:formatCode>
                <c:ptCount val="1"/>
                <c:pt idx="0">
                  <c:v>0.5</c:v>
                </c:pt>
              </c:numCache>
            </c:numRef>
          </c:val>
          <c:extLst>
            <c:ext xmlns:c16="http://schemas.microsoft.com/office/drawing/2014/chart" uri="{C3380CC4-5D6E-409C-BE32-E72D297353CC}">
              <c16:uniqueId val="{00000004-7BD7-4000-9792-29D6378CCE8F}"/>
            </c:ext>
          </c:extLst>
        </c:ser>
        <c:dLbls>
          <c:showLegendKey val="0"/>
          <c:showVal val="0"/>
          <c:showCatName val="0"/>
          <c:showSerName val="0"/>
          <c:showPercent val="0"/>
          <c:showBubbleSize val="0"/>
        </c:dLbls>
        <c:gapWidth val="50"/>
        <c:overlap val="100"/>
        <c:axId val="180888480"/>
        <c:axId val="225558168"/>
      </c:barChart>
      <c:catAx>
        <c:axId val="180888480"/>
        <c:scaling>
          <c:orientation val="minMax"/>
        </c:scaling>
        <c:delete val="1"/>
        <c:axPos val="l"/>
        <c:majorTickMark val="out"/>
        <c:minorTickMark val="none"/>
        <c:tickLblPos val="nextTo"/>
        <c:crossAx val="225558168"/>
        <c:crosses val="autoZero"/>
        <c:auto val="1"/>
        <c:lblAlgn val="ctr"/>
        <c:lblOffset val="100"/>
        <c:noMultiLvlLbl val="0"/>
      </c:catAx>
      <c:valAx>
        <c:axId val="225558168"/>
        <c:scaling>
          <c:orientation val="minMax"/>
        </c:scaling>
        <c:delete val="1"/>
        <c:axPos val="b"/>
        <c:numFmt formatCode="0%" sourceLinked="1"/>
        <c:majorTickMark val="out"/>
        <c:minorTickMark val="none"/>
        <c:tickLblPos val="nextTo"/>
        <c:crossAx val="180888480"/>
        <c:crosses val="autoZero"/>
        <c:crossBetween val="between"/>
      </c:valAx>
    </c:plotArea>
    <c:plotVisOnly val="1"/>
    <c:dispBlanksAs val="gap"/>
    <c:showDLblsOverMax val="0"/>
  </c:chart>
  <c:spPr>
    <a:ln>
      <a:noFill/>
    </a:ln>
  </c:sp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pPr>
            <a:r>
              <a:rPr lang="fr-BE" sz="1100"/>
              <a:t>Uw huidige</a:t>
            </a:r>
            <a:r>
              <a:rPr lang="fr-BE" sz="1100" baseline="0"/>
              <a:t> financiële situatie </a:t>
            </a:r>
            <a:endParaRPr lang="fr-BE" sz="1100"/>
          </a:p>
        </c:rich>
      </c:tx>
      <c:overlay val="0"/>
    </c:title>
    <c:autoTitleDeleted val="0"/>
    <c:plotArea>
      <c:layout>
        <c:manualLayout>
          <c:layoutTarget val="inner"/>
          <c:xMode val="edge"/>
          <c:yMode val="edge"/>
          <c:x val="1.8755328218243821E-2"/>
          <c:y val="0.15919047619047619"/>
          <c:w val="0.96248934356351235"/>
          <c:h val="0.73128571428571432"/>
        </c:manualLayout>
      </c:layout>
      <c:barChart>
        <c:barDir val="bar"/>
        <c:grouping val="percentStacked"/>
        <c:varyColors val="0"/>
        <c:ser>
          <c:idx val="0"/>
          <c:order val="0"/>
          <c:tx>
            <c:v>roerend vermogen</c:v>
          </c:tx>
          <c:spPr>
            <a:solidFill>
              <a:schemeClr val="accent5">
                <a:lumMod val="75000"/>
              </a:schemeClr>
            </a:solidFill>
            <a:ln>
              <a:solidFill>
                <a:schemeClr val="accent5">
                  <a:lumMod val="75000"/>
                </a:schemeClr>
              </a:solidFill>
            </a:ln>
          </c:spPr>
          <c:invertIfNegative val="0"/>
          <c:val>
            <c:numRef>
              <c:f>vragenlijst!$O$8</c:f>
              <c:numCache>
                <c:formatCode>0%</c:formatCode>
                <c:ptCount val="1"/>
                <c:pt idx="0">
                  <c:v>0.35714285714285715</c:v>
                </c:pt>
              </c:numCache>
            </c:numRef>
          </c:val>
          <c:extLst>
            <c:ext xmlns:c16="http://schemas.microsoft.com/office/drawing/2014/chart" uri="{C3380CC4-5D6E-409C-BE32-E72D297353CC}">
              <c16:uniqueId val="{00000000-EE7B-46CB-8063-DF4C873DF482}"/>
            </c:ext>
          </c:extLst>
        </c:ser>
        <c:ser>
          <c:idx val="1"/>
          <c:order val="1"/>
          <c:tx>
            <c:v>onroerend vermogen</c:v>
          </c:tx>
          <c:spPr>
            <a:solidFill>
              <a:schemeClr val="accent5">
                <a:lumMod val="75000"/>
              </a:schemeClr>
            </a:solidFill>
            <a:ln>
              <a:solidFill>
                <a:schemeClr val="accent5">
                  <a:lumMod val="75000"/>
                </a:schemeClr>
              </a:solidFill>
            </a:ln>
          </c:spPr>
          <c:invertIfNegative val="0"/>
          <c:val>
            <c:numRef>
              <c:f>vragenlijst!$O$9</c:f>
              <c:numCache>
                <c:formatCode>0%</c:formatCode>
                <c:ptCount val="1"/>
                <c:pt idx="0">
                  <c:v>0.14285714285714285</c:v>
                </c:pt>
              </c:numCache>
            </c:numRef>
          </c:val>
          <c:extLst>
            <c:ext xmlns:c16="http://schemas.microsoft.com/office/drawing/2014/chart" uri="{C3380CC4-5D6E-409C-BE32-E72D297353CC}">
              <c16:uniqueId val="{00000001-EE7B-46CB-8063-DF4C873DF482}"/>
            </c:ext>
          </c:extLst>
        </c:ser>
        <c:ser>
          <c:idx val="2"/>
          <c:order val="2"/>
          <c:tx>
            <c:v>netto-inkomen</c:v>
          </c:tx>
          <c:spPr>
            <a:solidFill>
              <a:schemeClr val="accent5">
                <a:lumMod val="75000"/>
              </a:schemeClr>
            </a:solidFill>
            <a:ln>
              <a:solidFill>
                <a:schemeClr val="accent5">
                  <a:lumMod val="75000"/>
                </a:schemeClr>
              </a:solidFill>
            </a:ln>
          </c:spPr>
          <c:invertIfNegative val="0"/>
          <c:val>
            <c:numRef>
              <c:f>vragenlijst!$O$10</c:f>
              <c:numCache>
                <c:formatCode>0%</c:formatCode>
                <c:ptCount val="1"/>
                <c:pt idx="0">
                  <c:v>9.5238095238095233E-2</c:v>
                </c:pt>
              </c:numCache>
            </c:numRef>
          </c:val>
          <c:extLst>
            <c:ext xmlns:c16="http://schemas.microsoft.com/office/drawing/2014/chart" uri="{C3380CC4-5D6E-409C-BE32-E72D297353CC}">
              <c16:uniqueId val="{00000002-EE7B-46CB-8063-DF4C873DF482}"/>
            </c:ext>
          </c:extLst>
        </c:ser>
        <c:ser>
          <c:idx val="3"/>
          <c:order val="3"/>
          <c:tx>
            <c:v>spaarmogelijkheid</c:v>
          </c:tx>
          <c:spPr>
            <a:solidFill>
              <a:schemeClr val="accent5">
                <a:lumMod val="75000"/>
              </a:schemeClr>
            </a:solidFill>
            <a:ln>
              <a:solidFill>
                <a:schemeClr val="accent5">
                  <a:lumMod val="75000"/>
                </a:schemeClr>
              </a:solidFill>
            </a:ln>
          </c:spPr>
          <c:invertIfNegative val="0"/>
          <c:val>
            <c:numRef>
              <c:f>[1]vragenlijst!$O$11</c:f>
              <c:numCache>
                <c:formatCode>General</c:formatCode>
                <c:ptCount val="1"/>
                <c:pt idx="0">
                  <c:v>0</c:v>
                </c:pt>
              </c:numCache>
            </c:numRef>
          </c:val>
          <c:extLst>
            <c:ext xmlns:c16="http://schemas.microsoft.com/office/drawing/2014/chart" uri="{C3380CC4-5D6E-409C-BE32-E72D297353CC}">
              <c16:uniqueId val="{00000003-EE7B-46CB-8063-DF4C873DF482}"/>
            </c:ext>
          </c:extLst>
        </c:ser>
        <c:ser>
          <c:idx val="4"/>
          <c:order val="4"/>
          <c:tx>
            <c:v>maximale score</c:v>
          </c:tx>
          <c:spPr>
            <a:noFill/>
            <a:ln>
              <a:solidFill>
                <a:schemeClr val="tx1"/>
              </a:solidFill>
            </a:ln>
          </c:spPr>
          <c:invertIfNegative val="0"/>
          <c:val>
            <c:numRef>
              <c:f>vragenlijst!$O$12</c:f>
              <c:numCache>
                <c:formatCode>0%</c:formatCode>
                <c:ptCount val="1"/>
                <c:pt idx="0">
                  <c:v>0.29761904761904767</c:v>
                </c:pt>
              </c:numCache>
            </c:numRef>
          </c:val>
          <c:extLst>
            <c:ext xmlns:c16="http://schemas.microsoft.com/office/drawing/2014/chart" uri="{C3380CC4-5D6E-409C-BE32-E72D297353CC}">
              <c16:uniqueId val="{00000004-EE7B-46CB-8063-DF4C873DF482}"/>
            </c:ext>
          </c:extLst>
        </c:ser>
        <c:dLbls>
          <c:showLegendKey val="0"/>
          <c:showVal val="0"/>
          <c:showCatName val="0"/>
          <c:showSerName val="0"/>
          <c:showPercent val="0"/>
          <c:showBubbleSize val="0"/>
        </c:dLbls>
        <c:gapWidth val="50"/>
        <c:overlap val="100"/>
        <c:axId val="225192024"/>
        <c:axId val="225618544"/>
      </c:barChart>
      <c:catAx>
        <c:axId val="225192024"/>
        <c:scaling>
          <c:orientation val="minMax"/>
        </c:scaling>
        <c:delete val="1"/>
        <c:axPos val="l"/>
        <c:majorTickMark val="out"/>
        <c:minorTickMark val="none"/>
        <c:tickLblPos val="nextTo"/>
        <c:crossAx val="225618544"/>
        <c:crosses val="autoZero"/>
        <c:auto val="1"/>
        <c:lblAlgn val="ctr"/>
        <c:lblOffset val="100"/>
        <c:noMultiLvlLbl val="0"/>
      </c:catAx>
      <c:valAx>
        <c:axId val="225618544"/>
        <c:scaling>
          <c:orientation val="minMax"/>
        </c:scaling>
        <c:delete val="1"/>
        <c:axPos val="b"/>
        <c:numFmt formatCode="0%" sourceLinked="1"/>
        <c:majorTickMark val="out"/>
        <c:minorTickMark val="none"/>
        <c:tickLblPos val="nextTo"/>
        <c:crossAx val="225192024"/>
        <c:crosses val="autoZero"/>
        <c:crossBetween val="between"/>
      </c:valAx>
    </c:plotArea>
    <c:plotVisOnly val="1"/>
    <c:dispBlanksAs val="gap"/>
    <c:showDLblsOverMax val="0"/>
  </c:chart>
  <c:spPr>
    <a:ln>
      <a:noFill/>
    </a:ln>
  </c:sp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Beleggingshorizon</a:t>
            </a:r>
          </a:p>
        </c:rich>
      </c:tx>
      <c:overlay val="0"/>
    </c:title>
    <c:autoTitleDeleted val="0"/>
    <c:plotArea>
      <c:layout>
        <c:manualLayout>
          <c:layoutTarget val="inner"/>
          <c:xMode val="edge"/>
          <c:yMode val="edge"/>
          <c:x val="1.8755328218243821E-2"/>
          <c:y val="0"/>
          <c:w val="0.79704170610387259"/>
          <c:h val="0.98793248945147683"/>
        </c:manualLayout>
      </c:layout>
      <c:barChart>
        <c:barDir val="bar"/>
        <c:grouping val="clustered"/>
        <c:varyColors val="0"/>
        <c:ser>
          <c:idx val="0"/>
          <c:order val="0"/>
          <c:tx>
            <c:strRef>
              <c:f>vragenlijst!$N$27</c:f>
              <c:strCache>
                <c:ptCount val="1"/>
                <c:pt idx="0">
                  <c:v>Beleggingshorizon</c:v>
                </c:pt>
              </c:strCache>
            </c:strRef>
          </c:tx>
          <c:spPr>
            <a:solidFill>
              <a:schemeClr val="accent5">
                <a:lumMod val="75000"/>
              </a:schemeClr>
            </a:solidFill>
          </c:spPr>
          <c:invertIfNegative val="0"/>
          <c:val>
            <c:numRef>
              <c:f>vragenlijst!$O$27</c:f>
              <c:numCache>
                <c:formatCode>General</c:formatCode>
                <c:ptCount val="1"/>
                <c:pt idx="0">
                  <c:v>16</c:v>
                </c:pt>
              </c:numCache>
            </c:numRef>
          </c:val>
          <c:extLst>
            <c:ext xmlns:c16="http://schemas.microsoft.com/office/drawing/2014/chart" uri="{C3380CC4-5D6E-409C-BE32-E72D297353CC}">
              <c16:uniqueId val="{00000000-7D6F-402A-BB96-D9C09C89BF7C}"/>
            </c:ext>
          </c:extLst>
        </c:ser>
        <c:dLbls>
          <c:showLegendKey val="0"/>
          <c:showVal val="0"/>
          <c:showCatName val="0"/>
          <c:showSerName val="0"/>
          <c:showPercent val="0"/>
          <c:showBubbleSize val="0"/>
        </c:dLbls>
        <c:gapWidth val="150"/>
        <c:axId val="225608696"/>
        <c:axId val="225280352"/>
      </c:barChart>
      <c:catAx>
        <c:axId val="225608696"/>
        <c:scaling>
          <c:orientation val="minMax"/>
        </c:scaling>
        <c:delete val="1"/>
        <c:axPos val="l"/>
        <c:majorTickMark val="out"/>
        <c:minorTickMark val="none"/>
        <c:tickLblPos val="nextTo"/>
        <c:crossAx val="225280352"/>
        <c:crosses val="autoZero"/>
        <c:auto val="1"/>
        <c:lblAlgn val="ctr"/>
        <c:lblOffset val="100"/>
        <c:noMultiLvlLbl val="0"/>
      </c:catAx>
      <c:valAx>
        <c:axId val="225280352"/>
        <c:scaling>
          <c:orientation val="minMax"/>
          <c:max val="24"/>
          <c:min val="0"/>
        </c:scaling>
        <c:delete val="0"/>
        <c:axPos val="b"/>
        <c:numFmt formatCode="General" sourceLinked="1"/>
        <c:majorTickMark val="none"/>
        <c:minorTickMark val="none"/>
        <c:tickLblPos val="none"/>
        <c:spPr>
          <a:noFill/>
          <a:ln>
            <a:noFill/>
          </a:ln>
        </c:spPr>
        <c:crossAx val="225608696"/>
        <c:crosses val="autoZero"/>
        <c:crossBetween val="between"/>
        <c:majorUnit val="4"/>
        <c:minorUnit val="0.06"/>
      </c:valAx>
      <c:spPr>
        <a:noFill/>
        <a:ln w="25400">
          <a:noFill/>
        </a:ln>
      </c:spPr>
    </c:plotArea>
    <c:plotVisOnly val="1"/>
    <c:dispBlanksAs val="gap"/>
    <c:showDLblsOverMax val="0"/>
  </c:chart>
  <c:spPr>
    <a:ln>
      <a:noFill/>
    </a:ln>
  </c:sp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pPr>
            <a:r>
              <a:rPr lang="fr-BE" sz="1100"/>
              <a:t>Door u opgebouwde</a:t>
            </a:r>
            <a:r>
              <a:rPr lang="fr-BE" sz="1100" baseline="0"/>
              <a:t> kennis</a:t>
            </a:r>
            <a:endParaRPr lang="fr-BE" sz="1100"/>
          </a:p>
        </c:rich>
      </c:tx>
      <c:overlay val="0"/>
    </c:title>
    <c:autoTitleDeleted val="0"/>
    <c:plotArea>
      <c:layout/>
      <c:barChart>
        <c:barDir val="bar"/>
        <c:grouping val="percentStacked"/>
        <c:varyColors val="0"/>
        <c:ser>
          <c:idx val="0"/>
          <c:order val="0"/>
          <c:tx>
            <c:v>kennis uit opleiding</c:v>
          </c:tx>
          <c:spPr>
            <a:solidFill>
              <a:schemeClr val="accent5">
                <a:lumMod val="75000"/>
              </a:schemeClr>
            </a:solidFill>
            <a:ln>
              <a:solidFill>
                <a:schemeClr val="accent5">
                  <a:lumMod val="75000"/>
                </a:schemeClr>
              </a:solidFill>
            </a:ln>
          </c:spPr>
          <c:invertIfNegative val="0"/>
          <c:errBars>
            <c:errBarType val="both"/>
            <c:errValType val="stdErr"/>
            <c:noEndCap val="0"/>
          </c:errBars>
          <c:cat>
            <c:strLit>
              <c:ptCount val="1"/>
              <c:pt idx="0">
                <c:v>score klant</c:v>
              </c:pt>
            </c:strLit>
          </c:cat>
          <c:val>
            <c:numRef>
              <c:f>[1]vragenlijst!$O$3</c:f>
              <c:numCache>
                <c:formatCode>General</c:formatCode>
                <c:ptCount val="1"/>
                <c:pt idx="0">
                  <c:v>0</c:v>
                </c:pt>
              </c:numCache>
            </c:numRef>
          </c:val>
          <c:extLst>
            <c:ext xmlns:c16="http://schemas.microsoft.com/office/drawing/2014/chart" uri="{C3380CC4-5D6E-409C-BE32-E72D297353CC}">
              <c16:uniqueId val="{00000000-0768-4AD8-A2C3-079CC6542371}"/>
            </c:ext>
          </c:extLst>
        </c:ser>
        <c:ser>
          <c:idx val="1"/>
          <c:order val="1"/>
          <c:tx>
            <c:v>beroepskennis</c:v>
          </c:tx>
          <c:spPr>
            <a:solidFill>
              <a:schemeClr val="accent5">
                <a:lumMod val="75000"/>
              </a:schemeClr>
            </a:solidFill>
            <a:ln>
              <a:solidFill>
                <a:schemeClr val="accent5">
                  <a:lumMod val="75000"/>
                </a:schemeClr>
              </a:solidFill>
            </a:ln>
          </c:spPr>
          <c:invertIfNegative val="0"/>
          <c:errBars>
            <c:errBarType val="both"/>
            <c:errValType val="stdErr"/>
            <c:noEndCap val="0"/>
          </c:errBars>
          <c:cat>
            <c:strLit>
              <c:ptCount val="1"/>
              <c:pt idx="0">
                <c:v>score klant</c:v>
              </c:pt>
            </c:strLit>
          </c:cat>
          <c:val>
            <c:numRef>
              <c:f>[1]vragenlijst!$O$4</c:f>
              <c:numCache>
                <c:formatCode>General</c:formatCode>
                <c:ptCount val="1"/>
                <c:pt idx="0">
                  <c:v>0</c:v>
                </c:pt>
              </c:numCache>
            </c:numRef>
          </c:val>
          <c:extLst>
            <c:ext xmlns:c16="http://schemas.microsoft.com/office/drawing/2014/chart" uri="{C3380CC4-5D6E-409C-BE32-E72D297353CC}">
              <c16:uniqueId val="{00000001-0768-4AD8-A2C3-079CC6542371}"/>
            </c:ext>
          </c:extLst>
        </c:ser>
        <c:ser>
          <c:idx val="2"/>
          <c:order val="2"/>
          <c:tx>
            <c:v>interesse in financiën</c:v>
          </c:tx>
          <c:spPr>
            <a:solidFill>
              <a:schemeClr val="accent5">
                <a:lumMod val="75000"/>
              </a:schemeClr>
            </a:solidFill>
            <a:ln>
              <a:solidFill>
                <a:schemeClr val="accent5">
                  <a:lumMod val="75000"/>
                </a:schemeClr>
              </a:solidFill>
            </a:ln>
          </c:spPr>
          <c:invertIfNegative val="0"/>
          <c:errBars>
            <c:errBarType val="both"/>
            <c:errValType val="stdErr"/>
            <c:noEndCap val="0"/>
          </c:errBars>
          <c:cat>
            <c:strLit>
              <c:ptCount val="1"/>
              <c:pt idx="0">
                <c:v>score klant</c:v>
              </c:pt>
            </c:strLit>
          </c:cat>
          <c:val>
            <c:numRef>
              <c:f>vragenlijst!$O$5</c:f>
              <c:numCache>
                <c:formatCode>0%</c:formatCode>
                <c:ptCount val="1"/>
                <c:pt idx="0">
                  <c:v>0.17647058823529413</c:v>
                </c:pt>
              </c:numCache>
            </c:numRef>
          </c:val>
          <c:extLst>
            <c:ext xmlns:c16="http://schemas.microsoft.com/office/drawing/2014/chart" uri="{C3380CC4-5D6E-409C-BE32-E72D297353CC}">
              <c16:uniqueId val="{00000002-0768-4AD8-A2C3-079CC6542371}"/>
            </c:ext>
          </c:extLst>
        </c:ser>
        <c:ser>
          <c:idx val="3"/>
          <c:order val="3"/>
          <c:tx>
            <c:v>maximale score</c:v>
          </c:tx>
          <c:spPr>
            <a:noFill/>
            <a:ln>
              <a:solidFill>
                <a:schemeClr val="tx1"/>
              </a:solidFill>
            </a:ln>
          </c:spPr>
          <c:invertIfNegative val="0"/>
          <c:cat>
            <c:strLit>
              <c:ptCount val="1"/>
              <c:pt idx="0">
                <c:v>score klant</c:v>
              </c:pt>
            </c:strLit>
          </c:cat>
          <c:val>
            <c:numRef>
              <c:f>vragenlijst!$O$6</c:f>
              <c:numCache>
                <c:formatCode>0.00%</c:formatCode>
                <c:ptCount val="1"/>
                <c:pt idx="0">
                  <c:v>0.82352941176470584</c:v>
                </c:pt>
              </c:numCache>
            </c:numRef>
          </c:val>
          <c:extLst>
            <c:ext xmlns:c16="http://schemas.microsoft.com/office/drawing/2014/chart" uri="{C3380CC4-5D6E-409C-BE32-E72D297353CC}">
              <c16:uniqueId val="{00000003-0768-4AD8-A2C3-079CC6542371}"/>
            </c:ext>
          </c:extLst>
        </c:ser>
        <c:dLbls>
          <c:showLegendKey val="0"/>
          <c:showVal val="0"/>
          <c:showCatName val="0"/>
          <c:showSerName val="0"/>
          <c:showPercent val="0"/>
          <c:showBubbleSize val="0"/>
        </c:dLbls>
        <c:gapWidth val="50"/>
        <c:overlap val="100"/>
        <c:axId val="225663264"/>
        <c:axId val="225344032"/>
      </c:barChart>
      <c:catAx>
        <c:axId val="225663264"/>
        <c:scaling>
          <c:orientation val="minMax"/>
        </c:scaling>
        <c:delete val="1"/>
        <c:axPos val="l"/>
        <c:numFmt formatCode="General" sourceLinked="1"/>
        <c:majorTickMark val="out"/>
        <c:minorTickMark val="none"/>
        <c:tickLblPos val="nextTo"/>
        <c:crossAx val="225344032"/>
        <c:crosses val="autoZero"/>
        <c:auto val="0"/>
        <c:lblAlgn val="ctr"/>
        <c:lblOffset val="100"/>
        <c:noMultiLvlLbl val="0"/>
      </c:catAx>
      <c:valAx>
        <c:axId val="225344032"/>
        <c:scaling>
          <c:orientation val="minMax"/>
        </c:scaling>
        <c:delete val="1"/>
        <c:axPos val="b"/>
        <c:numFmt formatCode="0%" sourceLinked="1"/>
        <c:majorTickMark val="out"/>
        <c:minorTickMark val="none"/>
        <c:tickLblPos val="nextTo"/>
        <c:crossAx val="225663264"/>
        <c:crosses val="autoZero"/>
        <c:crossBetween val="between"/>
      </c:valAx>
      <c:spPr>
        <a:ln>
          <a:noFill/>
        </a:ln>
      </c:spPr>
    </c:plotArea>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28575</xdr:colOff>
      <xdr:row>76</xdr:row>
      <xdr:rowOff>171450</xdr:rowOff>
    </xdr:from>
    <xdr:to>
      <xdr:col>12</xdr:col>
      <xdr:colOff>628650</xdr:colOff>
      <xdr:row>87</xdr:row>
      <xdr:rowOff>104775</xdr:rowOff>
    </xdr:to>
    <xdr:graphicFrame macro="">
      <xdr:nvGraphicFramePr>
        <xdr:cNvPr id="2" name="Chart 1">
          <a:extLst>
            <a:ext uri="{FF2B5EF4-FFF2-40B4-BE49-F238E27FC236}">
              <a16:creationId xmlns:a16="http://schemas.microsoft.com/office/drawing/2014/main" id="{CE383102-8B9E-4E3F-B3B1-FC7C4C910A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69</xdr:row>
      <xdr:rowOff>19050</xdr:rowOff>
    </xdr:from>
    <xdr:to>
      <xdr:col>12</xdr:col>
      <xdr:colOff>619125</xdr:colOff>
      <xdr:row>78</xdr:row>
      <xdr:rowOff>19050</xdr:rowOff>
    </xdr:to>
    <xdr:graphicFrame macro="">
      <xdr:nvGraphicFramePr>
        <xdr:cNvPr id="3" name="Chart 8">
          <a:extLst>
            <a:ext uri="{FF2B5EF4-FFF2-40B4-BE49-F238E27FC236}">
              <a16:creationId xmlns:a16="http://schemas.microsoft.com/office/drawing/2014/main" id="{056EC6F3-45B8-469F-B92E-CDC9BE8D78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31</xdr:row>
      <xdr:rowOff>19050</xdr:rowOff>
    </xdr:from>
    <xdr:to>
      <xdr:col>12</xdr:col>
      <xdr:colOff>638175</xdr:colOff>
      <xdr:row>42</xdr:row>
      <xdr:rowOff>123825</xdr:rowOff>
    </xdr:to>
    <xdr:graphicFrame macro="">
      <xdr:nvGraphicFramePr>
        <xdr:cNvPr id="4" name="Chart 7">
          <a:extLst>
            <a:ext uri="{FF2B5EF4-FFF2-40B4-BE49-F238E27FC236}">
              <a16:creationId xmlns:a16="http://schemas.microsoft.com/office/drawing/2014/main" id="{F80AF5AC-A8BF-40CE-A02F-A23AE52CD1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19050</xdr:colOff>
      <xdr:row>51</xdr:row>
      <xdr:rowOff>38100</xdr:rowOff>
    </xdr:from>
    <xdr:to>
      <xdr:col>12</xdr:col>
      <xdr:colOff>847725</xdr:colOff>
      <xdr:row>59</xdr:row>
      <xdr:rowOff>133350</xdr:rowOff>
    </xdr:to>
    <xdr:graphicFrame macro="">
      <xdr:nvGraphicFramePr>
        <xdr:cNvPr id="5" name="Chart 2">
          <a:extLst>
            <a:ext uri="{FF2B5EF4-FFF2-40B4-BE49-F238E27FC236}">
              <a16:creationId xmlns:a16="http://schemas.microsoft.com/office/drawing/2014/main" id="{E2393C59-C792-4184-9164-F88F8D2BF9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19050</xdr:colOff>
      <xdr:row>3</xdr:row>
      <xdr:rowOff>9525</xdr:rowOff>
    </xdr:from>
    <xdr:to>
      <xdr:col>12</xdr:col>
      <xdr:colOff>838200</xdr:colOff>
      <xdr:row>12</xdr:row>
      <xdr:rowOff>0</xdr:rowOff>
    </xdr:to>
    <xdr:graphicFrame macro="">
      <xdr:nvGraphicFramePr>
        <xdr:cNvPr id="6" name="Chart 6">
          <a:extLst>
            <a:ext uri="{FF2B5EF4-FFF2-40B4-BE49-F238E27FC236}">
              <a16:creationId xmlns:a16="http://schemas.microsoft.com/office/drawing/2014/main" id="{5C621C43-A59F-4ED6-B420-6F6F9C6A3E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0.86154</cdr:x>
      <cdr:y>0.78404</cdr:y>
    </cdr:from>
    <cdr:to>
      <cdr:x>0.98205</cdr:x>
      <cdr:y>0.9108</cdr:y>
    </cdr:to>
    <cdr:sp macro="" textlink="">
      <cdr:nvSpPr>
        <cdr:cNvPr id="2" name="TextBox 1"/>
        <cdr:cNvSpPr txBox="1"/>
      </cdr:nvSpPr>
      <cdr:spPr>
        <a:xfrm xmlns:a="http://schemas.openxmlformats.org/drawingml/2006/main">
          <a:off x="6400803" y="1590675"/>
          <a:ext cx="895348" cy="2571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rendement</a:t>
          </a:r>
        </a:p>
      </cdr:txBody>
    </cdr:sp>
  </cdr:relSizeAnchor>
</c:userShapes>
</file>

<file path=xl/drawings/drawing3.xml><?xml version="1.0" encoding="utf-8"?>
<c:userShapes xmlns:c="http://schemas.openxmlformats.org/drawingml/2006/chart">
  <cdr:relSizeAnchor xmlns:cdr="http://schemas.openxmlformats.org/drawingml/2006/chartDrawing">
    <cdr:from>
      <cdr:x>0.02203</cdr:x>
      <cdr:y>0.83439</cdr:y>
    </cdr:from>
    <cdr:to>
      <cdr:x>0.19584</cdr:x>
      <cdr:y>1</cdr:y>
    </cdr:to>
    <cdr:sp macro="" textlink="">
      <cdr:nvSpPr>
        <cdr:cNvPr id="2" name="TextBox 1"/>
        <cdr:cNvSpPr txBox="1"/>
      </cdr:nvSpPr>
      <cdr:spPr>
        <a:xfrm xmlns:a="http://schemas.openxmlformats.org/drawingml/2006/main">
          <a:off x="171450" y="1871662"/>
          <a:ext cx="1352550" cy="3714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weinig risico-appetijt</a:t>
          </a:r>
        </a:p>
      </cdr:txBody>
    </cdr:sp>
  </cdr:relSizeAnchor>
  <cdr:relSizeAnchor xmlns:cdr="http://schemas.openxmlformats.org/drawingml/2006/chartDrawing">
    <cdr:from>
      <cdr:x>0.81151</cdr:x>
      <cdr:y>0.84713</cdr:y>
    </cdr:from>
    <cdr:to>
      <cdr:x>0.97674</cdr:x>
      <cdr:y>1</cdr:y>
    </cdr:to>
    <cdr:sp macro="" textlink="">
      <cdr:nvSpPr>
        <cdr:cNvPr id="3" name="TextBox 2"/>
        <cdr:cNvSpPr txBox="1"/>
      </cdr:nvSpPr>
      <cdr:spPr>
        <a:xfrm xmlns:a="http://schemas.openxmlformats.org/drawingml/2006/main">
          <a:off x="6315074" y="1900238"/>
          <a:ext cx="1285875" cy="3429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veel risico-appetijt</a:t>
          </a:r>
        </a:p>
      </cdr:txBody>
    </cdr:sp>
  </cdr:relSizeAnchor>
</c:userShapes>
</file>

<file path=xl/drawings/drawing4.xml><?xml version="1.0" encoding="utf-8"?>
<c:userShapes xmlns:c="http://schemas.openxmlformats.org/drawingml/2006/chart">
  <cdr:relSizeAnchor xmlns:cdr="http://schemas.openxmlformats.org/drawingml/2006/chartDrawing">
    <cdr:from>
      <cdr:x>0.01589</cdr:x>
      <cdr:y>0.86389</cdr:y>
    </cdr:from>
    <cdr:to>
      <cdr:x>0.2335</cdr:x>
      <cdr:y>1</cdr:y>
    </cdr:to>
    <cdr:sp macro="" textlink="">
      <cdr:nvSpPr>
        <cdr:cNvPr id="2" name="TextBox 1"/>
        <cdr:cNvSpPr txBox="1"/>
      </cdr:nvSpPr>
      <cdr:spPr>
        <a:xfrm xmlns:a="http://schemas.openxmlformats.org/drawingml/2006/main">
          <a:off x="123825" y="2176463"/>
          <a:ext cx="1695451" cy="3429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weinig financiële middelen</a:t>
          </a:r>
        </a:p>
      </cdr:txBody>
    </cdr:sp>
  </cdr:relSizeAnchor>
  <cdr:relSizeAnchor xmlns:cdr="http://schemas.openxmlformats.org/drawingml/2006/chartDrawing">
    <cdr:from>
      <cdr:x>0.74286</cdr:x>
      <cdr:y>0.86767</cdr:y>
    </cdr:from>
    <cdr:to>
      <cdr:x>0.98182</cdr:x>
      <cdr:y>1</cdr:y>
    </cdr:to>
    <cdr:sp macro="" textlink="">
      <cdr:nvSpPr>
        <cdr:cNvPr id="3" name="TextBox 2"/>
        <cdr:cNvSpPr txBox="1"/>
      </cdr:nvSpPr>
      <cdr:spPr>
        <a:xfrm xmlns:a="http://schemas.openxmlformats.org/drawingml/2006/main">
          <a:off x="5448301" y="2289282"/>
          <a:ext cx="1752600" cy="34914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ruime</a:t>
          </a:r>
          <a:r>
            <a:rPr lang="fr-BE" sz="1100" b="1" baseline="0"/>
            <a:t> financiële middelen</a:t>
          </a:r>
          <a:endParaRPr lang="fr-BE" sz="1100" b="1"/>
        </a:p>
      </cdr:txBody>
    </cdr:sp>
  </cdr:relSizeAnchor>
</c:userShapes>
</file>

<file path=xl/drawings/drawing5.xml><?xml version="1.0" encoding="utf-8"?>
<c:userShapes xmlns:c="http://schemas.openxmlformats.org/drawingml/2006/chart">
  <cdr:relSizeAnchor xmlns:cdr="http://schemas.openxmlformats.org/drawingml/2006/chartDrawing">
    <cdr:from>
      <cdr:x>0.02558</cdr:x>
      <cdr:y>0.75316</cdr:y>
    </cdr:from>
    <cdr:to>
      <cdr:x>0.14834</cdr:x>
      <cdr:y>1</cdr:y>
    </cdr:to>
    <cdr:sp macro="" textlink="">
      <cdr:nvSpPr>
        <cdr:cNvPr id="2" name="TextBox 1"/>
        <cdr:cNvSpPr txBox="1"/>
      </cdr:nvSpPr>
      <cdr:spPr>
        <a:xfrm xmlns:a="http://schemas.openxmlformats.org/drawingml/2006/main">
          <a:off x="190500" y="1133474"/>
          <a:ext cx="914400" cy="3714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BE"/>
        </a:p>
      </cdr:txBody>
    </cdr:sp>
  </cdr:relSizeAnchor>
  <cdr:relSizeAnchor xmlns:cdr="http://schemas.openxmlformats.org/drawingml/2006/chartDrawing">
    <cdr:from>
      <cdr:x>0.4821</cdr:x>
      <cdr:y>0.73462</cdr:y>
    </cdr:from>
    <cdr:to>
      <cdr:x>0.59463</cdr:x>
      <cdr:y>0.95614</cdr:y>
    </cdr:to>
    <cdr:sp macro="" textlink="">
      <cdr:nvSpPr>
        <cdr:cNvPr id="5" name="TextBox 4"/>
        <cdr:cNvSpPr txBox="1"/>
      </cdr:nvSpPr>
      <cdr:spPr>
        <a:xfrm xmlns:a="http://schemas.openxmlformats.org/drawingml/2006/main">
          <a:off x="3590925" y="1189539"/>
          <a:ext cx="838200" cy="35869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max 16 jaar</a:t>
          </a:r>
        </a:p>
      </cdr:txBody>
    </cdr:sp>
  </cdr:relSizeAnchor>
  <cdr:relSizeAnchor xmlns:cdr="http://schemas.openxmlformats.org/drawingml/2006/chartDrawing">
    <cdr:from>
      <cdr:x>0.06522</cdr:x>
      <cdr:y>0.74095</cdr:y>
    </cdr:from>
    <cdr:to>
      <cdr:x>0.1624</cdr:x>
      <cdr:y>0.97513</cdr:y>
    </cdr:to>
    <cdr:sp macro="" textlink="">
      <cdr:nvSpPr>
        <cdr:cNvPr id="3" name="TextBox 2"/>
        <cdr:cNvSpPr txBox="1"/>
      </cdr:nvSpPr>
      <cdr:spPr>
        <a:xfrm xmlns:a="http://schemas.openxmlformats.org/drawingml/2006/main">
          <a:off x="485775" y="1199787"/>
          <a:ext cx="723900" cy="37919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max</a:t>
          </a:r>
          <a:r>
            <a:rPr lang="fr-BE" sz="1100" b="1" baseline="0"/>
            <a:t> </a:t>
          </a:r>
          <a:r>
            <a:rPr lang="fr-BE" sz="1100" b="1"/>
            <a:t>3 jaar</a:t>
          </a:r>
        </a:p>
      </cdr:txBody>
    </cdr:sp>
  </cdr:relSizeAnchor>
  <cdr:relSizeAnchor xmlns:cdr="http://schemas.openxmlformats.org/drawingml/2006/chartDrawing">
    <cdr:from>
      <cdr:x>0.2289</cdr:x>
      <cdr:y>0.73507</cdr:y>
    </cdr:from>
    <cdr:to>
      <cdr:x>0.33632</cdr:x>
      <cdr:y>0.93127</cdr:y>
    </cdr:to>
    <cdr:sp macro="" textlink="">
      <cdr:nvSpPr>
        <cdr:cNvPr id="4" name="TextBox 3"/>
        <cdr:cNvSpPr txBox="1"/>
      </cdr:nvSpPr>
      <cdr:spPr>
        <a:xfrm xmlns:a="http://schemas.openxmlformats.org/drawingml/2006/main">
          <a:off x="1704975" y="1190263"/>
          <a:ext cx="800100" cy="31770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max 8</a:t>
          </a:r>
          <a:r>
            <a:rPr lang="fr-BE" sz="1100" b="1" baseline="0"/>
            <a:t> jaar</a:t>
          </a:r>
          <a:endParaRPr lang="fr-BE" sz="1100" b="1"/>
        </a:p>
      </cdr:txBody>
    </cdr:sp>
  </cdr:relSizeAnchor>
  <cdr:relSizeAnchor xmlns:cdr="http://schemas.openxmlformats.org/drawingml/2006/chartDrawing">
    <cdr:from>
      <cdr:x>0.71995</cdr:x>
      <cdr:y>0.72964</cdr:y>
    </cdr:from>
    <cdr:to>
      <cdr:x>0.86957</cdr:x>
      <cdr:y>0.94483</cdr:y>
    </cdr:to>
    <cdr:sp macro="" textlink="">
      <cdr:nvSpPr>
        <cdr:cNvPr id="6" name="TextBox 5"/>
        <cdr:cNvSpPr txBox="1"/>
      </cdr:nvSpPr>
      <cdr:spPr>
        <a:xfrm xmlns:a="http://schemas.openxmlformats.org/drawingml/2006/main">
          <a:off x="5362574" y="1181462"/>
          <a:ext cx="1114425" cy="34844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meer dan 16 jaar</a:t>
          </a:r>
        </a:p>
      </cdr:txBody>
    </cdr:sp>
  </cdr:relSizeAnchor>
</c:userShapes>
</file>

<file path=xl/drawings/drawing6.xml><?xml version="1.0" encoding="utf-8"?>
<c:userShapes xmlns:c="http://schemas.openxmlformats.org/drawingml/2006/chart">
  <cdr:relSizeAnchor xmlns:cdr="http://schemas.openxmlformats.org/drawingml/2006/chartDrawing">
    <cdr:from>
      <cdr:x>0.01595</cdr:x>
      <cdr:y>0.85246</cdr:y>
    </cdr:from>
    <cdr:to>
      <cdr:x>0.13374</cdr:x>
      <cdr:y>1</cdr:y>
    </cdr:to>
    <cdr:sp macro="" textlink="">
      <cdr:nvSpPr>
        <cdr:cNvPr id="2" name="TextBox 1"/>
        <cdr:cNvSpPr txBox="1"/>
      </cdr:nvSpPr>
      <cdr:spPr>
        <a:xfrm xmlns:a="http://schemas.openxmlformats.org/drawingml/2006/main">
          <a:off x="123825" y="1485898"/>
          <a:ext cx="914400" cy="2571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BE"/>
        </a:p>
      </cdr:txBody>
    </cdr:sp>
  </cdr:relSizeAnchor>
  <cdr:relSizeAnchor xmlns:cdr="http://schemas.openxmlformats.org/drawingml/2006/chartDrawing">
    <cdr:from>
      <cdr:x>0.01718</cdr:x>
      <cdr:y>0.85246</cdr:y>
    </cdr:from>
    <cdr:to>
      <cdr:x>0.13865</cdr:x>
      <cdr:y>1</cdr:y>
    </cdr:to>
    <cdr:sp macro="" textlink="">
      <cdr:nvSpPr>
        <cdr:cNvPr id="3" name="TextBox 2"/>
        <cdr:cNvSpPr txBox="1"/>
      </cdr:nvSpPr>
      <cdr:spPr>
        <a:xfrm xmlns:a="http://schemas.openxmlformats.org/drawingml/2006/main">
          <a:off x="133350" y="1485898"/>
          <a:ext cx="942975" cy="2571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weinig kennis</a:t>
          </a:r>
        </a:p>
      </cdr:txBody>
    </cdr:sp>
  </cdr:relSizeAnchor>
  <cdr:relSizeAnchor xmlns:cdr="http://schemas.openxmlformats.org/drawingml/2006/chartDrawing">
    <cdr:from>
      <cdr:x>0.87362</cdr:x>
      <cdr:y>0.85246</cdr:y>
    </cdr:from>
    <cdr:to>
      <cdr:x>0.98282</cdr:x>
      <cdr:y>1</cdr:y>
    </cdr:to>
    <cdr:sp macro="" textlink="">
      <cdr:nvSpPr>
        <cdr:cNvPr id="4" name="TextBox 3"/>
        <cdr:cNvSpPr txBox="1"/>
      </cdr:nvSpPr>
      <cdr:spPr>
        <a:xfrm xmlns:a="http://schemas.openxmlformats.org/drawingml/2006/main">
          <a:off x="6781800" y="1485898"/>
          <a:ext cx="847724" cy="2571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veel kennis</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PC919-2k19.bvvo-upea.be\Data\Users\brigodel\Documents\vragenlijst%20scoring%2019052014p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ndom simulaties"/>
      <sheetName val="scoring vragenlijst"/>
      <sheetName val="vragenlijst"/>
      <sheetName val="financieel overzicht klant"/>
      <sheetName val="analyse klant obv rand. simul."/>
      <sheetName val="analyse klant obv rand. sim (2"/>
    </sheetNames>
    <sheetDataSet>
      <sheetData sheetId="0"/>
      <sheetData sheetId="1">
        <row r="2">
          <cell r="G2">
            <v>0</v>
          </cell>
          <cell r="N2">
            <v>150</v>
          </cell>
        </row>
        <row r="3">
          <cell r="G3">
            <v>35</v>
          </cell>
          <cell r="N3">
            <v>125</v>
          </cell>
        </row>
        <row r="4">
          <cell r="G4">
            <v>0</v>
          </cell>
          <cell r="N4">
            <v>100</v>
          </cell>
        </row>
        <row r="5">
          <cell r="G5">
            <v>35</v>
          </cell>
          <cell r="N5">
            <v>60</v>
          </cell>
        </row>
        <row r="6">
          <cell r="G6">
            <v>0</v>
          </cell>
          <cell r="N6">
            <v>35</v>
          </cell>
        </row>
        <row r="7">
          <cell r="G7">
            <v>30</v>
          </cell>
        </row>
        <row r="8">
          <cell r="G8">
            <v>70</v>
          </cell>
        </row>
        <row r="9">
          <cell r="G9">
            <v>100</v>
          </cell>
        </row>
        <row r="10">
          <cell r="G10">
            <v>6</v>
          </cell>
        </row>
        <row r="11">
          <cell r="G11">
            <v>8</v>
          </cell>
        </row>
        <row r="12">
          <cell r="G12">
            <v>10</v>
          </cell>
        </row>
        <row r="17">
          <cell r="G17">
            <v>6</v>
          </cell>
        </row>
        <row r="18">
          <cell r="G18">
            <v>6</v>
          </cell>
        </row>
        <row r="19">
          <cell r="G19">
            <v>8</v>
          </cell>
        </row>
        <row r="20">
          <cell r="G20">
            <v>10</v>
          </cell>
        </row>
        <row r="25">
          <cell r="G25">
            <v>6</v>
          </cell>
        </row>
        <row r="28">
          <cell r="G28">
            <v>0</v>
          </cell>
        </row>
        <row r="29">
          <cell r="G29">
            <v>37</v>
          </cell>
        </row>
        <row r="30">
          <cell r="G30">
            <v>75</v>
          </cell>
        </row>
        <row r="31">
          <cell r="G31">
            <v>112</v>
          </cell>
        </row>
        <row r="32">
          <cell r="G32">
            <v>150</v>
          </cell>
        </row>
        <row r="33">
          <cell r="G33">
            <v>0</v>
          </cell>
        </row>
        <row r="34">
          <cell r="G34">
            <v>30</v>
          </cell>
        </row>
        <row r="35">
          <cell r="G35">
            <v>60</v>
          </cell>
        </row>
        <row r="36">
          <cell r="G36">
            <v>0</v>
          </cell>
        </row>
        <row r="37">
          <cell r="G37">
            <v>20</v>
          </cell>
        </row>
        <row r="38">
          <cell r="G38">
            <v>40</v>
          </cell>
        </row>
        <row r="39">
          <cell r="G39">
            <v>60</v>
          </cell>
        </row>
        <row r="44">
          <cell r="G44">
            <v>0</v>
          </cell>
        </row>
        <row r="45">
          <cell r="G45">
            <v>45</v>
          </cell>
        </row>
        <row r="46">
          <cell r="G46">
            <v>105</v>
          </cell>
        </row>
        <row r="47">
          <cell r="G47">
            <v>150</v>
          </cell>
        </row>
        <row r="48">
          <cell r="G48">
            <v>0</v>
          </cell>
        </row>
        <row r="49">
          <cell r="G49">
            <v>50</v>
          </cell>
        </row>
        <row r="50">
          <cell r="G50">
            <v>100</v>
          </cell>
        </row>
        <row r="51">
          <cell r="G51">
            <v>0</v>
          </cell>
        </row>
        <row r="52">
          <cell r="G52">
            <v>87</v>
          </cell>
        </row>
        <row r="53">
          <cell r="G53">
            <v>125</v>
          </cell>
        </row>
        <row r="54">
          <cell r="G54">
            <v>19</v>
          </cell>
        </row>
        <row r="55">
          <cell r="G55">
            <v>37</v>
          </cell>
        </row>
        <row r="56">
          <cell r="G56">
            <v>0</v>
          </cell>
        </row>
        <row r="57">
          <cell r="G57">
            <v>37</v>
          </cell>
        </row>
        <row r="58">
          <cell r="G58">
            <v>87</v>
          </cell>
        </row>
        <row r="59">
          <cell r="G59">
            <v>125</v>
          </cell>
        </row>
        <row r="65">
          <cell r="E65">
            <v>0</v>
          </cell>
          <cell r="F65">
            <v>250</v>
          </cell>
          <cell r="G65" t="str">
            <v>a. defensief</v>
          </cell>
          <cell r="H65">
            <v>1</v>
          </cell>
        </row>
        <row r="66">
          <cell r="E66">
            <v>251</v>
          </cell>
          <cell r="F66">
            <v>500</v>
          </cell>
          <cell r="G66" t="str">
            <v>b. neutraal</v>
          </cell>
          <cell r="H66">
            <v>2</v>
          </cell>
        </row>
        <row r="67">
          <cell r="E67">
            <v>501</v>
          </cell>
          <cell r="F67">
            <v>750</v>
          </cell>
          <cell r="G67" t="str">
            <v>c. evenwichtig</v>
          </cell>
          <cell r="H67">
            <v>3</v>
          </cell>
        </row>
        <row r="68">
          <cell r="E68">
            <v>751</v>
          </cell>
          <cell r="F68">
            <v>1000</v>
          </cell>
          <cell r="G68" t="str">
            <v>d. dynamisch</v>
          </cell>
          <cell r="H68">
            <v>4</v>
          </cell>
        </row>
        <row r="72">
          <cell r="G72">
            <v>0</v>
          </cell>
        </row>
        <row r="73">
          <cell r="G73">
            <v>85</v>
          </cell>
        </row>
        <row r="74">
          <cell r="G74">
            <v>165</v>
          </cell>
        </row>
        <row r="75">
          <cell r="G75">
            <v>250</v>
          </cell>
        </row>
        <row r="76">
          <cell r="G76">
            <v>250</v>
          </cell>
        </row>
        <row r="77">
          <cell r="G77">
            <v>165</v>
          </cell>
          <cell r="N77">
            <v>250</v>
          </cell>
        </row>
        <row r="78">
          <cell r="G78">
            <v>85</v>
          </cell>
        </row>
        <row r="79">
          <cell r="G79">
            <v>0</v>
          </cell>
        </row>
        <row r="80">
          <cell r="G80">
            <v>250</v>
          </cell>
        </row>
        <row r="81">
          <cell r="G81">
            <v>165</v>
          </cell>
        </row>
        <row r="82">
          <cell r="G82">
            <v>85</v>
          </cell>
        </row>
        <row r="83">
          <cell r="G83">
            <v>0</v>
          </cell>
        </row>
        <row r="84">
          <cell r="G84">
            <v>0</v>
          </cell>
        </row>
        <row r="85">
          <cell r="G85">
            <v>85</v>
          </cell>
        </row>
        <row r="86">
          <cell r="G86">
            <v>165</v>
          </cell>
        </row>
        <row r="87">
          <cell r="G87">
            <v>250</v>
          </cell>
        </row>
      </sheetData>
      <sheetData sheetId="2">
        <row r="3">
          <cell r="O3">
            <v>0</v>
          </cell>
        </row>
        <row r="4">
          <cell r="O4">
            <v>0</v>
          </cell>
        </row>
        <row r="11">
          <cell r="O11">
            <v>0</v>
          </cell>
        </row>
        <row r="14">
          <cell r="H14" t="str">
            <v>x</v>
          </cell>
        </row>
        <row r="15">
          <cell r="H15" t="str">
            <v>x</v>
          </cell>
        </row>
        <row r="16">
          <cell r="J16" t="b">
            <v>0</v>
          </cell>
        </row>
        <row r="22">
          <cell r="H22" t="str">
            <v>x</v>
          </cell>
        </row>
        <row r="23">
          <cell r="H23" t="str">
            <v>x</v>
          </cell>
        </row>
        <row r="24">
          <cell r="J24" t="b">
            <v>0</v>
          </cell>
        </row>
        <row r="26">
          <cell r="H26" t="str">
            <v>(te preciseren)</v>
          </cell>
          <cell r="O26">
            <v>0.5</v>
          </cell>
        </row>
        <row r="27">
          <cell r="H27" t="str">
            <v>(te preciseren)</v>
          </cell>
        </row>
        <row r="60">
          <cell r="I60">
            <v>377</v>
          </cell>
        </row>
        <row r="82">
          <cell r="I82">
            <v>500</v>
          </cell>
        </row>
      </sheetData>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470"/>
  <sheetViews>
    <sheetView showGridLines="0" tabSelected="1" topLeftCell="A397" zoomScaleNormal="100" workbookViewId="0">
      <selection activeCell="B401" sqref="B401:I401"/>
    </sheetView>
  </sheetViews>
  <sheetFormatPr defaultColWidth="9.140625" defaultRowHeight="15" x14ac:dyDescent="0.25"/>
  <cols>
    <col min="1" max="1" width="12.7109375" customWidth="1"/>
    <col min="2" max="2" width="6.140625" customWidth="1"/>
    <col min="3" max="3" width="10.140625" customWidth="1"/>
    <col min="7" max="7" width="5.5703125" customWidth="1"/>
    <col min="8" max="8" width="10.42578125" customWidth="1"/>
    <col min="9" max="9" width="9.85546875" customWidth="1"/>
  </cols>
  <sheetData>
    <row r="1" spans="1:9" x14ac:dyDescent="0.25">
      <c r="A1" s="2"/>
      <c r="B1" s="2"/>
      <c r="C1" s="2"/>
      <c r="D1" s="2"/>
      <c r="E1" s="2"/>
      <c r="F1" s="2"/>
      <c r="G1" s="2"/>
      <c r="H1" s="2"/>
      <c r="I1" s="2"/>
    </row>
    <row r="2" spans="1:9" ht="24" customHeight="1" x14ac:dyDescent="0.25">
      <c r="A2" s="302" t="s">
        <v>406</v>
      </c>
      <c r="B2" s="303"/>
      <c r="C2" s="303"/>
      <c r="D2" s="303"/>
      <c r="E2" s="303"/>
      <c r="F2" s="303"/>
      <c r="G2" s="303"/>
      <c r="H2" s="303"/>
      <c r="I2" s="303"/>
    </row>
    <row r="3" spans="1:9" ht="32.1" customHeight="1" x14ac:dyDescent="0.25">
      <c r="A3" s="324" t="s">
        <v>0</v>
      </c>
      <c r="B3" s="324"/>
      <c r="C3" s="324"/>
      <c r="D3" s="324"/>
      <c r="E3" s="324"/>
      <c r="F3" s="324"/>
      <c r="G3" s="324"/>
      <c r="H3" s="324"/>
      <c r="I3" s="324"/>
    </row>
    <row r="4" spans="1:9" ht="16.5" customHeight="1" x14ac:dyDescent="0.25">
      <c r="A4" s="325" t="s">
        <v>1</v>
      </c>
      <c r="B4" s="325"/>
      <c r="C4" s="325"/>
      <c r="D4" s="325"/>
      <c r="E4" s="325"/>
      <c r="F4" s="325"/>
      <c r="G4" s="325"/>
      <c r="H4" s="325"/>
      <c r="I4" s="325"/>
    </row>
    <row r="5" spans="1:9" ht="16.5" customHeight="1" x14ac:dyDescent="0.25">
      <c r="A5" s="37" t="s">
        <v>2</v>
      </c>
      <c r="B5" s="38"/>
      <c r="C5" s="38"/>
      <c r="D5" s="38"/>
      <c r="E5" s="38"/>
      <c r="F5" s="38"/>
      <c r="G5" s="38"/>
      <c r="H5" s="38"/>
      <c r="I5" s="38"/>
    </row>
    <row r="6" spans="1:9" ht="16.5" customHeight="1" x14ac:dyDescent="0.25">
      <c r="A6" s="252" t="s">
        <v>3</v>
      </c>
      <c r="B6" s="252"/>
      <c r="C6" s="252"/>
      <c r="D6" s="252"/>
      <c r="E6" s="252"/>
      <c r="F6" s="252"/>
      <c r="G6" s="252"/>
      <c r="H6" s="252"/>
      <c r="I6" s="252"/>
    </row>
    <row r="7" spans="1:9" ht="14.45" customHeight="1" x14ac:dyDescent="0.25">
      <c r="A7" s="252" t="s">
        <v>4</v>
      </c>
      <c r="B7" s="252"/>
      <c r="C7" s="252"/>
      <c r="D7" s="252"/>
      <c r="E7" s="252"/>
      <c r="F7" s="252"/>
      <c r="G7" s="252"/>
      <c r="H7" s="252"/>
      <c r="I7" s="252"/>
    </row>
    <row r="8" spans="1:9" ht="29.1" customHeight="1" x14ac:dyDescent="0.25">
      <c r="A8" s="306" t="s">
        <v>166</v>
      </c>
      <c r="B8" s="307"/>
      <c r="C8" s="307"/>
      <c r="D8" s="307"/>
      <c r="E8" s="307"/>
      <c r="F8" s="307"/>
      <c r="G8" s="307"/>
      <c r="H8" s="307"/>
      <c r="I8" s="307"/>
    </row>
    <row r="9" spans="1:9" ht="13.5" customHeight="1" x14ac:dyDescent="0.25">
      <c r="A9" s="270" t="s">
        <v>5</v>
      </c>
      <c r="B9" s="270"/>
      <c r="C9" s="270"/>
      <c r="D9" s="270"/>
      <c r="E9" s="270"/>
      <c r="F9" s="270"/>
      <c r="G9" s="270"/>
      <c r="H9" s="270"/>
      <c r="I9" s="270"/>
    </row>
    <row r="10" spans="1:9" ht="14.25" customHeight="1" x14ac:dyDescent="0.25">
      <c r="A10" s="39"/>
      <c r="B10" s="39"/>
      <c r="C10" s="39"/>
      <c r="D10" s="39"/>
      <c r="E10" s="39"/>
      <c r="F10" s="39"/>
      <c r="G10" s="39"/>
      <c r="H10" s="39"/>
      <c r="I10" s="39"/>
    </row>
    <row r="11" spans="1:9" ht="14.25" customHeight="1" x14ac:dyDescent="0.25">
      <c r="A11" s="270" t="s">
        <v>167</v>
      </c>
      <c r="B11" s="270"/>
      <c r="C11" s="270"/>
      <c r="D11" s="270"/>
      <c r="E11" s="270"/>
      <c r="F11" s="270"/>
      <c r="G11" s="270"/>
      <c r="H11" s="270"/>
      <c r="I11" s="270"/>
    </row>
    <row r="12" spans="1:9" ht="14.25" customHeight="1" x14ac:dyDescent="0.25">
      <c r="A12" s="270"/>
      <c r="B12" s="270"/>
      <c r="C12" s="270"/>
      <c r="D12" s="270"/>
      <c r="E12" s="270"/>
      <c r="F12" s="270"/>
      <c r="G12" s="270"/>
      <c r="H12" s="270"/>
      <c r="I12" s="270"/>
    </row>
    <row r="13" spans="1:9" ht="14.25" customHeight="1" x14ac:dyDescent="0.25">
      <c r="A13" s="270"/>
      <c r="B13" s="270"/>
      <c r="C13" s="270"/>
      <c r="D13" s="270"/>
      <c r="E13" s="270"/>
      <c r="F13" s="270"/>
      <c r="G13" s="270"/>
      <c r="H13" s="270"/>
      <c r="I13" s="270"/>
    </row>
    <row r="14" spans="1:9" ht="25.15" customHeight="1" x14ac:dyDescent="0.25">
      <c r="A14" s="270"/>
      <c r="B14" s="270"/>
      <c r="C14" s="270"/>
      <c r="D14" s="270"/>
      <c r="E14" s="270"/>
      <c r="F14" s="270"/>
      <c r="G14" s="270"/>
      <c r="H14" s="270"/>
      <c r="I14" s="270"/>
    </row>
    <row r="15" spans="1:9" ht="14.45" customHeight="1" x14ac:dyDescent="0.25">
      <c r="A15" s="232" t="s">
        <v>163</v>
      </c>
      <c r="B15" s="232"/>
      <c r="C15" s="232"/>
      <c r="D15" s="232"/>
      <c r="E15" s="232"/>
      <c r="F15" s="232"/>
      <c r="G15" s="232"/>
      <c r="H15" s="232"/>
      <c r="I15" s="232"/>
    </row>
    <row r="16" spans="1:9" ht="14.45" customHeight="1" x14ac:dyDescent="0.25">
      <c r="A16" s="232"/>
      <c r="B16" s="232"/>
      <c r="C16" s="232"/>
      <c r="D16" s="232"/>
      <c r="E16" s="232"/>
      <c r="F16" s="232"/>
      <c r="G16" s="232"/>
      <c r="H16" s="232"/>
      <c r="I16" s="232"/>
    </row>
    <row r="17" spans="1:9" ht="14.45" customHeight="1" x14ac:dyDescent="0.25">
      <c r="A17" s="232"/>
      <c r="B17" s="232"/>
      <c r="C17" s="232"/>
      <c r="D17" s="232"/>
      <c r="E17" s="232"/>
      <c r="F17" s="232"/>
      <c r="G17" s="232"/>
      <c r="H17" s="232"/>
      <c r="I17" s="232"/>
    </row>
    <row r="18" spans="1:9" x14ac:dyDescent="0.25">
      <c r="A18" s="232"/>
      <c r="B18" s="232"/>
      <c r="C18" s="232"/>
      <c r="D18" s="232"/>
      <c r="E18" s="232"/>
      <c r="F18" s="232"/>
      <c r="G18" s="232"/>
      <c r="H18" s="232"/>
      <c r="I18" s="232"/>
    </row>
    <row r="19" spans="1:9" x14ac:dyDescent="0.25">
      <c r="A19" s="232"/>
      <c r="B19" s="232"/>
      <c r="C19" s="232"/>
      <c r="D19" s="232"/>
      <c r="E19" s="232"/>
      <c r="F19" s="232"/>
      <c r="G19" s="232"/>
      <c r="H19" s="232"/>
      <c r="I19" s="232"/>
    </row>
    <row r="20" spans="1:9" ht="14.45" customHeight="1" x14ac:dyDescent="0.25">
      <c r="A20" s="232"/>
      <c r="B20" s="232"/>
      <c r="C20" s="232"/>
      <c r="D20" s="232"/>
      <c r="E20" s="232"/>
      <c r="F20" s="232"/>
      <c r="G20" s="232"/>
      <c r="H20" s="232"/>
      <c r="I20" s="232"/>
    </row>
    <row r="21" spans="1:9" ht="14.25" customHeight="1" x14ac:dyDescent="0.25">
      <c r="A21" s="232" t="s">
        <v>6</v>
      </c>
      <c r="B21" s="232"/>
      <c r="C21" s="232"/>
      <c r="D21" s="232"/>
      <c r="E21" s="232"/>
      <c r="F21" s="232"/>
      <c r="G21" s="232"/>
      <c r="H21" s="232"/>
      <c r="I21" s="232"/>
    </row>
    <row r="22" spans="1:9" ht="47.1" customHeight="1" x14ac:dyDescent="0.25">
      <c r="A22" s="232"/>
      <c r="B22" s="232"/>
      <c r="C22" s="232"/>
      <c r="D22" s="232"/>
      <c r="E22" s="232"/>
      <c r="F22" s="232"/>
      <c r="G22" s="232"/>
      <c r="H22" s="232"/>
      <c r="I22" s="232"/>
    </row>
    <row r="23" spans="1:9" ht="14.45" customHeight="1" x14ac:dyDescent="0.25">
      <c r="A23" s="245"/>
      <c r="B23" s="245"/>
      <c r="C23" s="245"/>
      <c r="D23" s="245"/>
      <c r="E23" s="245"/>
      <c r="F23" s="245"/>
      <c r="G23" s="245"/>
      <c r="H23" s="245"/>
      <c r="I23" s="245"/>
    </row>
    <row r="24" spans="1:9" ht="14.45" customHeight="1" x14ac:dyDescent="0.25">
      <c r="A24" s="30"/>
      <c r="B24" s="30"/>
      <c r="C24" s="30"/>
      <c r="D24" s="30"/>
      <c r="E24" s="30"/>
      <c r="F24" s="30"/>
      <c r="G24" s="30"/>
      <c r="H24" s="30"/>
      <c r="I24" s="30"/>
    </row>
    <row r="25" spans="1:9" x14ac:dyDescent="0.25">
      <c r="A25" s="304" t="s">
        <v>7</v>
      </c>
      <c r="B25" s="305"/>
      <c r="C25" s="305"/>
      <c r="D25" s="305"/>
      <c r="E25" s="305"/>
      <c r="F25" s="305"/>
      <c r="G25" s="305"/>
      <c r="H25" s="305"/>
      <c r="I25" s="305"/>
    </row>
    <row r="27" spans="1:9" x14ac:dyDescent="0.25">
      <c r="A27" s="252" t="s">
        <v>8</v>
      </c>
      <c r="B27" s="259"/>
      <c r="C27" s="259"/>
      <c r="D27" s="259"/>
      <c r="E27" s="259"/>
      <c r="F27" s="252" t="s">
        <v>9</v>
      </c>
      <c r="G27" s="259"/>
      <c r="H27" s="259"/>
      <c r="I27" s="259"/>
    </row>
    <row r="28" spans="1:9" x14ac:dyDescent="0.25">
      <c r="A28" s="252" t="s">
        <v>10</v>
      </c>
      <c r="B28" s="259"/>
      <c r="C28" s="259"/>
      <c r="D28" s="259"/>
      <c r="E28" s="259"/>
      <c r="F28" s="259"/>
      <c r="G28" s="259"/>
      <c r="H28" s="2" t="s">
        <v>11</v>
      </c>
      <c r="I28" s="2" t="s">
        <v>12</v>
      </c>
    </row>
    <row r="29" spans="1:9" x14ac:dyDescent="0.25">
      <c r="A29" s="300" t="s">
        <v>13</v>
      </c>
      <c r="B29" s="265"/>
      <c r="C29" s="252" t="s">
        <v>14</v>
      </c>
      <c r="D29" s="259"/>
      <c r="E29" s="259"/>
      <c r="F29" s="259"/>
      <c r="G29" s="259"/>
      <c r="H29" s="259"/>
      <c r="I29" s="259"/>
    </row>
    <row r="30" spans="1:9" x14ac:dyDescent="0.25">
      <c r="A30" s="252" t="s">
        <v>15</v>
      </c>
      <c r="B30" s="259"/>
      <c r="C30" s="259"/>
      <c r="D30" s="259"/>
      <c r="E30" s="259"/>
      <c r="F30" s="259"/>
      <c r="G30" s="259"/>
      <c r="H30" s="259"/>
      <c r="I30" s="259"/>
    </row>
    <row r="31" spans="1:9" x14ac:dyDescent="0.25">
      <c r="A31" s="252" t="s">
        <v>16</v>
      </c>
      <c r="B31" s="259"/>
      <c r="C31" s="259"/>
      <c r="D31" s="259"/>
      <c r="E31" s="259"/>
      <c r="F31" s="259"/>
      <c r="G31" s="259"/>
      <c r="H31" s="259"/>
      <c r="I31" s="259"/>
    </row>
    <row r="32" spans="1:9" x14ac:dyDescent="0.25">
      <c r="A32" s="252" t="s">
        <v>17</v>
      </c>
      <c r="B32" s="259"/>
      <c r="C32" s="259"/>
      <c r="D32" s="259"/>
      <c r="E32" s="259"/>
      <c r="F32" s="259"/>
      <c r="G32" s="259"/>
      <c r="H32" s="259"/>
      <c r="I32" s="259"/>
    </row>
    <row r="34" spans="1:16" x14ac:dyDescent="0.25">
      <c r="A34" s="3" t="s">
        <v>18</v>
      </c>
      <c r="B34" s="284" t="s">
        <v>19</v>
      </c>
      <c r="C34" s="285"/>
      <c r="D34" s="285"/>
      <c r="E34" s="285"/>
      <c r="F34" s="285"/>
      <c r="G34" s="285"/>
      <c r="H34" s="285"/>
      <c r="I34" s="285"/>
    </row>
    <row r="35" spans="1:16" ht="29.25" customHeight="1" x14ac:dyDescent="0.25">
      <c r="B35" s="232" t="s">
        <v>407</v>
      </c>
      <c r="C35" s="232"/>
      <c r="D35" s="232"/>
      <c r="E35" s="232"/>
      <c r="F35" s="232"/>
      <c r="G35" s="232"/>
      <c r="H35" s="232"/>
      <c r="I35" s="232"/>
    </row>
    <row r="36" spans="1:16" x14ac:dyDescent="0.25">
      <c r="G36" s="3" t="s">
        <v>18</v>
      </c>
      <c r="H36" s="2" t="s">
        <v>116</v>
      </c>
    </row>
    <row r="37" spans="1:16" x14ac:dyDescent="0.25">
      <c r="G37" s="3" t="s">
        <v>18</v>
      </c>
      <c r="H37" s="2" t="s">
        <v>117</v>
      </c>
    </row>
    <row r="38" spans="1:16" x14ac:dyDescent="0.25">
      <c r="G38" s="3"/>
      <c r="H38" s="2"/>
    </row>
    <row r="39" spans="1:16" ht="27" customHeight="1" x14ac:dyDescent="0.25">
      <c r="B39" s="232" t="s">
        <v>408</v>
      </c>
      <c r="C39" s="233"/>
      <c r="D39" s="233"/>
      <c r="E39" s="233"/>
      <c r="F39" s="233"/>
      <c r="G39" s="233"/>
      <c r="H39" s="233"/>
      <c r="I39" s="233"/>
    </row>
    <row r="40" spans="1:16" x14ac:dyDescent="0.25">
      <c r="B40" s="228"/>
      <c r="C40" s="228"/>
      <c r="D40" s="228"/>
      <c r="E40" s="228"/>
      <c r="F40" s="228"/>
      <c r="G40" s="3" t="s">
        <v>18</v>
      </c>
      <c r="H40" s="2" t="s">
        <v>116</v>
      </c>
      <c r="I40" s="228"/>
    </row>
    <row r="41" spans="1:16" x14ac:dyDescent="0.25">
      <c r="B41" s="228"/>
      <c r="C41" s="228"/>
      <c r="D41" s="228"/>
      <c r="E41" s="228"/>
      <c r="F41" s="228"/>
      <c r="G41" s="3" t="s">
        <v>18</v>
      </c>
      <c r="H41" s="2" t="s">
        <v>117</v>
      </c>
      <c r="I41" s="228"/>
    </row>
    <row r="42" spans="1:16" x14ac:dyDescent="0.25">
      <c r="B42" s="228"/>
      <c r="C42" s="228"/>
      <c r="D42" s="228"/>
      <c r="E42" s="228"/>
      <c r="F42" s="228"/>
      <c r="G42" s="3" t="s">
        <v>18</v>
      </c>
      <c r="H42" s="2" t="s">
        <v>409</v>
      </c>
      <c r="I42" s="228"/>
    </row>
    <row r="43" spans="1:16" ht="24" customHeight="1" x14ac:dyDescent="0.25">
      <c r="B43" s="228"/>
      <c r="C43" s="228"/>
      <c r="D43" s="228"/>
      <c r="E43" s="228"/>
      <c r="F43" s="228"/>
      <c r="G43" s="3"/>
      <c r="H43" s="228"/>
      <c r="I43" s="228"/>
    </row>
    <row r="44" spans="1:16" ht="18" customHeight="1" x14ac:dyDescent="0.25">
      <c r="A44" s="286" t="s">
        <v>153</v>
      </c>
      <c r="B44" s="287"/>
      <c r="C44" s="287"/>
      <c r="D44" s="287"/>
      <c r="E44" s="287"/>
      <c r="F44" s="287"/>
      <c r="G44" s="287"/>
      <c r="H44" s="287"/>
      <c r="I44" s="288"/>
    </row>
    <row r="45" spans="1:16" ht="16.5" customHeight="1" x14ac:dyDescent="0.25">
      <c r="A45" s="289"/>
      <c r="B45" s="290"/>
      <c r="C45" s="290"/>
      <c r="D45" s="290"/>
      <c r="E45" s="290"/>
      <c r="F45" s="290"/>
      <c r="G45" s="290"/>
      <c r="H45" s="290"/>
      <c r="I45" s="291"/>
      <c r="P45" s="31"/>
    </row>
    <row r="46" spans="1:16" ht="18" customHeight="1" x14ac:dyDescent="0.25">
      <c r="A46" s="289"/>
      <c r="B46" s="290"/>
      <c r="C46" s="290"/>
      <c r="D46" s="290"/>
      <c r="E46" s="290"/>
      <c r="F46" s="290"/>
      <c r="G46" s="290"/>
      <c r="H46" s="290"/>
      <c r="I46" s="291"/>
    </row>
    <row r="47" spans="1:16" ht="15.75" customHeight="1" x14ac:dyDescent="0.25">
      <c r="A47" s="289"/>
      <c r="B47" s="290"/>
      <c r="C47" s="290"/>
      <c r="D47" s="290"/>
      <c r="E47" s="290"/>
      <c r="F47" s="290"/>
      <c r="G47" s="290"/>
      <c r="H47" s="290"/>
      <c r="I47" s="291"/>
    </row>
    <row r="48" spans="1:16" x14ac:dyDescent="0.25">
      <c r="A48" s="292"/>
      <c r="B48" s="293"/>
      <c r="C48" s="293"/>
      <c r="D48" s="293"/>
      <c r="E48" s="293"/>
      <c r="F48" s="293"/>
      <c r="G48" s="293"/>
      <c r="H48" s="293"/>
      <c r="I48" s="294"/>
    </row>
    <row r="49" spans="1:9" x14ac:dyDescent="0.25">
      <c r="G49" s="3"/>
    </row>
    <row r="50" spans="1:9" ht="17.25" customHeight="1" x14ac:dyDescent="0.25">
      <c r="A50" s="295" t="s">
        <v>154</v>
      </c>
      <c r="B50" s="290"/>
      <c r="C50" s="290"/>
      <c r="D50" s="290"/>
      <c r="E50" s="290"/>
      <c r="G50" s="3"/>
    </row>
    <row r="51" spans="1:9" x14ac:dyDescent="0.25">
      <c r="A51" s="50" t="s">
        <v>18</v>
      </c>
      <c r="B51" s="295" t="s">
        <v>162</v>
      </c>
      <c r="C51" s="296"/>
      <c r="D51" s="296"/>
      <c r="E51" s="49"/>
      <c r="G51" s="3"/>
    </row>
    <row r="52" spans="1:9" x14ac:dyDescent="0.25">
      <c r="A52" s="18" t="s">
        <v>18</v>
      </c>
      <c r="B52" s="254" t="s">
        <v>161</v>
      </c>
      <c r="C52" s="255"/>
      <c r="D52" s="255"/>
      <c r="G52" s="3"/>
    </row>
    <row r="53" spans="1:9" ht="22.5" customHeight="1" x14ac:dyDescent="0.25">
      <c r="G53" s="3"/>
    </row>
    <row r="54" spans="1:9" x14ac:dyDescent="0.25">
      <c r="A54" s="309" t="s">
        <v>156</v>
      </c>
      <c r="B54" s="310"/>
      <c r="C54" s="310"/>
      <c r="D54" s="310"/>
      <c r="E54" s="310"/>
      <c r="F54" s="310"/>
      <c r="G54" s="310"/>
      <c r="H54" s="310"/>
      <c r="I54" s="310"/>
    </row>
    <row r="55" spans="1:9" ht="17.25" customHeight="1" x14ac:dyDescent="0.25">
      <c r="A55" s="311"/>
      <c r="B55" s="311"/>
      <c r="C55" s="311"/>
      <c r="D55" s="311"/>
      <c r="E55" s="311"/>
      <c r="F55" s="311"/>
      <c r="G55" s="311"/>
      <c r="H55" s="311"/>
      <c r="I55" s="311"/>
    </row>
    <row r="57" spans="1:9" x14ac:dyDescent="0.25">
      <c r="A57" s="260" t="s">
        <v>168</v>
      </c>
      <c r="B57" s="260"/>
      <c r="C57" s="260"/>
      <c r="D57" s="260"/>
      <c r="E57" s="260"/>
      <c r="F57" s="260"/>
      <c r="G57" s="260"/>
      <c r="H57" s="260"/>
      <c r="I57" s="260"/>
    </row>
    <row r="58" spans="1:9" x14ac:dyDescent="0.25">
      <c r="A58" s="260"/>
      <c r="B58" s="260"/>
      <c r="C58" s="260"/>
      <c r="D58" s="260"/>
      <c r="E58" s="260"/>
      <c r="F58" s="260"/>
      <c r="G58" s="260"/>
      <c r="H58" s="260"/>
      <c r="I58" s="260"/>
    </row>
    <row r="59" spans="1:9" x14ac:dyDescent="0.25">
      <c r="A59" s="260"/>
      <c r="B59" s="260"/>
      <c r="C59" s="260"/>
      <c r="D59" s="260"/>
      <c r="E59" s="260"/>
      <c r="F59" s="260"/>
      <c r="G59" s="260"/>
      <c r="H59" s="260"/>
      <c r="I59" s="260"/>
    </row>
    <row r="61" spans="1:9" x14ac:dyDescent="0.25">
      <c r="A61" s="253" t="s">
        <v>158</v>
      </c>
      <c r="B61" s="259"/>
      <c r="C61" s="259"/>
      <c r="D61" s="259"/>
      <c r="E61" s="259"/>
      <c r="F61" s="259"/>
      <c r="G61" s="259"/>
      <c r="H61" s="259"/>
      <c r="I61" s="259"/>
    </row>
    <row r="62" spans="1:9" x14ac:dyDescent="0.25">
      <c r="A62" s="3" t="s">
        <v>18</v>
      </c>
      <c r="B62" s="252" t="s">
        <v>82</v>
      </c>
      <c r="C62" s="259"/>
      <c r="D62" s="259"/>
      <c r="E62" s="259"/>
      <c r="F62" s="259"/>
      <c r="G62" s="259"/>
      <c r="H62" s="259"/>
      <c r="I62" s="259"/>
    </row>
    <row r="63" spans="1:9" x14ac:dyDescent="0.25">
      <c r="A63" s="3" t="s">
        <v>18</v>
      </c>
      <c r="B63" s="252" t="s">
        <v>83</v>
      </c>
      <c r="C63" s="259"/>
      <c r="D63" s="259"/>
      <c r="E63" s="259"/>
      <c r="F63" s="259"/>
      <c r="G63" s="259"/>
      <c r="H63" s="259"/>
      <c r="I63" s="259"/>
    </row>
    <row r="64" spans="1:9" x14ac:dyDescent="0.25">
      <c r="A64" s="3" t="s">
        <v>18</v>
      </c>
      <c r="B64" s="252" t="s">
        <v>84</v>
      </c>
      <c r="C64" s="259"/>
      <c r="D64" s="259"/>
      <c r="E64" s="259"/>
      <c r="F64" s="259"/>
      <c r="G64" s="259"/>
      <c r="H64" s="259"/>
      <c r="I64" s="259"/>
    </row>
    <row r="65" spans="1:9" x14ac:dyDescent="0.25">
      <c r="A65" s="3" t="s">
        <v>18</v>
      </c>
      <c r="B65" s="252" t="s">
        <v>85</v>
      </c>
      <c r="C65" s="259"/>
      <c r="D65" s="259"/>
      <c r="E65" s="259"/>
      <c r="F65" s="259"/>
      <c r="G65" s="259"/>
      <c r="H65" s="259"/>
      <c r="I65" s="259"/>
    </row>
    <row r="66" spans="1:9" x14ac:dyDescent="0.25">
      <c r="A66" s="3" t="s">
        <v>18</v>
      </c>
      <c r="B66" s="252" t="s">
        <v>86</v>
      </c>
      <c r="C66" s="259"/>
      <c r="D66" s="259"/>
      <c r="E66" s="259"/>
      <c r="F66" s="259"/>
      <c r="G66" s="259"/>
      <c r="H66" s="259"/>
      <c r="I66" s="259"/>
    </row>
    <row r="67" spans="1:9" x14ac:dyDescent="0.25">
      <c r="A67" s="3"/>
      <c r="B67" s="31"/>
      <c r="C67" s="31"/>
      <c r="D67" s="31"/>
      <c r="E67" s="31"/>
      <c r="F67" s="31"/>
      <c r="G67" s="31"/>
      <c r="H67" s="31"/>
      <c r="I67" s="31"/>
    </row>
    <row r="69" spans="1:9" x14ac:dyDescent="0.25">
      <c r="A69" s="278" t="s">
        <v>109</v>
      </c>
      <c r="B69" s="278"/>
      <c r="C69" s="278"/>
      <c r="D69" s="278"/>
      <c r="E69" s="278"/>
      <c r="F69" s="278"/>
      <c r="G69" s="278"/>
      <c r="H69" s="278"/>
      <c r="I69" s="278"/>
    </row>
    <row r="70" spans="1:9" x14ac:dyDescent="0.25">
      <c r="A70" s="278"/>
      <c r="B70" s="278"/>
      <c r="C70" s="278"/>
      <c r="D70" s="278"/>
      <c r="E70" s="278"/>
      <c r="F70" s="278"/>
      <c r="G70" s="278"/>
      <c r="H70" s="278"/>
      <c r="I70" s="278"/>
    </row>
    <row r="71" spans="1:9" x14ac:dyDescent="0.25">
      <c r="A71" s="3" t="s">
        <v>18</v>
      </c>
      <c r="B71" s="252" t="s">
        <v>110</v>
      </c>
      <c r="C71" s="252"/>
      <c r="D71" s="252"/>
      <c r="E71" s="252"/>
      <c r="F71" s="252"/>
      <c r="G71" s="252"/>
      <c r="H71" s="252"/>
      <c r="I71" s="252"/>
    </row>
    <row r="72" spans="1:9" x14ac:dyDescent="0.25">
      <c r="A72" s="3" t="s">
        <v>18</v>
      </c>
      <c r="B72" s="252" t="s">
        <v>111</v>
      </c>
      <c r="C72" s="252"/>
      <c r="D72" s="252"/>
      <c r="E72" s="252"/>
      <c r="F72" s="252"/>
      <c r="G72" s="252"/>
      <c r="H72" s="252"/>
      <c r="I72" s="252"/>
    </row>
    <row r="73" spans="1:9" x14ac:dyDescent="0.25">
      <c r="A73" s="3" t="s">
        <v>18</v>
      </c>
      <c r="B73" s="252" t="s">
        <v>112</v>
      </c>
      <c r="C73" s="252"/>
      <c r="D73" s="252"/>
      <c r="E73" s="252"/>
      <c r="F73" s="252"/>
      <c r="G73" s="252"/>
      <c r="H73" s="252"/>
      <c r="I73" s="252"/>
    </row>
    <row r="74" spans="1:9" x14ac:dyDescent="0.25">
      <c r="A74" s="3" t="s">
        <v>18</v>
      </c>
      <c r="B74" s="252" t="s">
        <v>113</v>
      </c>
      <c r="C74" s="252"/>
      <c r="D74" s="252"/>
      <c r="E74" s="252"/>
      <c r="F74" s="252"/>
      <c r="G74" s="252"/>
      <c r="H74" s="252"/>
      <c r="I74" s="252"/>
    </row>
    <row r="75" spans="1:9" ht="14.25" customHeight="1" x14ac:dyDescent="0.25">
      <c r="A75" s="3" t="s">
        <v>18</v>
      </c>
      <c r="B75" s="252" t="s">
        <v>114</v>
      </c>
      <c r="C75" s="252"/>
      <c r="D75" s="252"/>
      <c r="E75" s="252"/>
      <c r="F75" s="252"/>
      <c r="G75" s="252"/>
      <c r="H75" s="252"/>
      <c r="I75" s="252"/>
    </row>
    <row r="77" spans="1:9" x14ac:dyDescent="0.25">
      <c r="A77" s="253" t="s">
        <v>115</v>
      </c>
      <c r="B77" s="259"/>
      <c r="C77" s="259"/>
      <c r="D77" s="259"/>
      <c r="E77" s="259"/>
      <c r="F77" s="259"/>
      <c r="G77" s="259"/>
      <c r="H77" s="259"/>
      <c r="I77" s="259"/>
    </row>
    <row r="78" spans="1:9" x14ac:dyDescent="0.25">
      <c r="A78" s="3" t="s">
        <v>18</v>
      </c>
      <c r="B78" s="2" t="s">
        <v>116</v>
      </c>
      <c r="C78" s="3" t="s">
        <v>18</v>
      </c>
      <c r="D78" s="2" t="s">
        <v>117</v>
      </c>
    </row>
    <row r="80" spans="1:9" x14ac:dyDescent="0.25">
      <c r="A80" s="253" t="s">
        <v>118</v>
      </c>
      <c r="B80" s="253"/>
      <c r="C80" s="253"/>
      <c r="D80" s="253"/>
      <c r="E80" s="253"/>
      <c r="F80" s="253"/>
      <c r="G80" s="253"/>
      <c r="H80" s="253"/>
      <c r="I80" s="253"/>
    </row>
    <row r="81" spans="1:9" x14ac:dyDescent="0.25">
      <c r="A81" s="3" t="s">
        <v>18</v>
      </c>
      <c r="B81" s="252" t="s">
        <v>119</v>
      </c>
      <c r="C81" s="252"/>
      <c r="D81" s="252"/>
      <c r="E81" s="252"/>
      <c r="F81" s="252"/>
      <c r="G81" s="252"/>
      <c r="H81" s="252"/>
      <c r="I81" s="252"/>
    </row>
    <row r="82" spans="1:9" x14ac:dyDescent="0.25">
      <c r="A82" s="3" t="s">
        <v>18</v>
      </c>
      <c r="B82" s="252" t="s">
        <v>120</v>
      </c>
      <c r="C82" s="252"/>
      <c r="D82" s="252"/>
      <c r="E82" s="252"/>
      <c r="F82" s="252"/>
      <c r="G82" s="252"/>
      <c r="H82" s="252"/>
      <c r="I82" s="252"/>
    </row>
    <row r="83" spans="1:9" x14ac:dyDescent="0.25">
      <c r="A83" s="3" t="s">
        <v>18</v>
      </c>
      <c r="B83" s="252" t="s">
        <v>121</v>
      </c>
      <c r="C83" s="252"/>
      <c r="D83" s="252"/>
      <c r="E83" s="252"/>
      <c r="F83" s="252"/>
      <c r="G83" s="252"/>
      <c r="H83" s="252"/>
      <c r="I83" s="252"/>
    </row>
    <row r="85" spans="1:9" ht="23.1" customHeight="1" x14ac:dyDescent="0.25">
      <c r="A85" s="253" t="s">
        <v>122</v>
      </c>
      <c r="B85" s="253"/>
      <c r="C85" s="253"/>
      <c r="D85" s="253"/>
      <c r="E85" s="253"/>
      <c r="F85" s="253"/>
      <c r="G85" s="253"/>
      <c r="H85" s="253"/>
      <c r="I85" s="253"/>
    </row>
    <row r="86" spans="1:9" ht="23.1" customHeight="1" x14ac:dyDescent="0.25">
      <c r="A86" s="2" t="s">
        <v>39</v>
      </c>
      <c r="B86" s="300" t="s">
        <v>123</v>
      </c>
      <c r="C86" s="300"/>
      <c r="D86" s="299" t="s">
        <v>124</v>
      </c>
      <c r="E86" s="299"/>
      <c r="F86" s="299"/>
      <c r="G86" s="299"/>
      <c r="H86" s="299"/>
      <c r="I86" s="299"/>
    </row>
    <row r="87" spans="1:9" x14ac:dyDescent="0.25">
      <c r="D87" s="299"/>
      <c r="E87" s="299"/>
      <c r="F87" s="299"/>
      <c r="G87" s="299"/>
      <c r="H87" s="299"/>
      <c r="I87" s="299"/>
    </row>
    <row r="88" spans="1:9" x14ac:dyDescent="0.25">
      <c r="A88" s="2"/>
      <c r="B88" s="2"/>
      <c r="C88" s="2"/>
      <c r="D88" s="2"/>
      <c r="E88" s="2"/>
      <c r="F88" s="2"/>
      <c r="G88" s="2"/>
      <c r="H88" s="2"/>
      <c r="I88" s="2"/>
    </row>
    <row r="89" spans="1:9" x14ac:dyDescent="0.25">
      <c r="A89" s="253" t="s">
        <v>125</v>
      </c>
      <c r="B89" s="253"/>
      <c r="C89" s="253"/>
      <c r="D89" s="253"/>
      <c r="E89" s="253"/>
      <c r="F89" s="253"/>
      <c r="G89" s="253"/>
      <c r="H89" s="253"/>
      <c r="I89" s="253"/>
    </row>
    <row r="90" spans="1:9" x14ac:dyDescent="0.25">
      <c r="A90" s="3" t="s">
        <v>18</v>
      </c>
      <c r="B90" s="252" t="s">
        <v>89</v>
      </c>
      <c r="C90" s="252"/>
      <c r="D90" s="252"/>
      <c r="E90" s="252"/>
      <c r="F90" s="252"/>
      <c r="G90" s="252"/>
      <c r="H90" s="252"/>
      <c r="I90" s="252"/>
    </row>
    <row r="91" spans="1:9" x14ac:dyDescent="0.25">
      <c r="A91" s="3" t="s">
        <v>18</v>
      </c>
      <c r="B91" s="252" t="s">
        <v>90</v>
      </c>
      <c r="C91" s="252"/>
      <c r="D91" s="252"/>
      <c r="E91" s="252"/>
      <c r="F91" s="252"/>
      <c r="G91" s="252"/>
      <c r="H91" s="252"/>
      <c r="I91" s="252"/>
    </row>
    <row r="92" spans="1:9" x14ac:dyDescent="0.25">
      <c r="A92" s="3" t="s">
        <v>18</v>
      </c>
      <c r="B92" s="252" t="s">
        <v>91</v>
      </c>
      <c r="C92" s="252"/>
      <c r="D92" s="252"/>
      <c r="E92" s="252"/>
      <c r="F92" s="252"/>
      <c r="G92" s="252"/>
      <c r="H92" s="252"/>
      <c r="I92" s="252"/>
    </row>
    <row r="93" spans="1:9" x14ac:dyDescent="0.25">
      <c r="A93" s="3" t="s">
        <v>18</v>
      </c>
      <c r="B93" s="252" t="s">
        <v>92</v>
      </c>
      <c r="C93" s="252"/>
      <c r="D93" s="252"/>
      <c r="E93" s="252"/>
      <c r="F93" s="252"/>
      <c r="G93" s="252"/>
      <c r="H93" s="252"/>
      <c r="I93" s="252"/>
    </row>
    <row r="95" spans="1:9" x14ac:dyDescent="0.25">
      <c r="A95" s="253" t="s">
        <v>126</v>
      </c>
      <c r="B95" s="253"/>
      <c r="C95" s="253"/>
      <c r="D95" s="253"/>
      <c r="E95" s="253"/>
      <c r="F95" s="253"/>
      <c r="G95" s="253"/>
      <c r="H95" s="253"/>
      <c r="I95" s="253"/>
    </row>
    <row r="96" spans="1:9" x14ac:dyDescent="0.25">
      <c r="A96" s="4" t="s">
        <v>18</v>
      </c>
      <c r="B96" s="2" t="s">
        <v>117</v>
      </c>
      <c r="C96" s="36"/>
      <c r="D96" s="2"/>
      <c r="E96" s="36"/>
      <c r="F96" s="2"/>
      <c r="G96" s="40"/>
      <c r="H96" s="232"/>
      <c r="I96" s="232"/>
    </row>
    <row r="97" spans="1:9" x14ac:dyDescent="0.25">
      <c r="A97" s="3" t="s">
        <v>18</v>
      </c>
      <c r="B97" s="252" t="s">
        <v>145</v>
      </c>
      <c r="C97" s="259"/>
      <c r="G97" s="36"/>
      <c r="H97" s="285"/>
      <c r="I97" s="285"/>
    </row>
    <row r="98" spans="1:9" x14ac:dyDescent="0.25">
      <c r="A98" s="3" t="s">
        <v>18</v>
      </c>
      <c r="B98" s="252" t="s">
        <v>146</v>
      </c>
      <c r="C98" s="252"/>
      <c r="G98" s="36"/>
      <c r="H98" s="48"/>
      <c r="I98" s="48"/>
    </row>
    <row r="99" spans="1:9" x14ac:dyDescent="0.25">
      <c r="A99" s="3" t="s">
        <v>18</v>
      </c>
      <c r="B99" s="2" t="s">
        <v>147</v>
      </c>
      <c r="C99" s="2"/>
      <c r="D99" s="2"/>
      <c r="G99" s="36"/>
      <c r="H99" s="48"/>
      <c r="I99" s="48"/>
    </row>
    <row r="100" spans="1:9" x14ac:dyDescent="0.25">
      <c r="A100" s="3" t="s">
        <v>18</v>
      </c>
      <c r="B100" s="252" t="s">
        <v>148</v>
      </c>
      <c r="C100" s="252"/>
      <c r="D100" s="252"/>
      <c r="G100" s="36"/>
      <c r="H100" s="48"/>
      <c r="I100" s="48"/>
    </row>
    <row r="101" spans="1:9" ht="14.25" customHeight="1" x14ac:dyDescent="0.25">
      <c r="G101" s="36"/>
    </row>
    <row r="102" spans="1:9" x14ac:dyDescent="0.25">
      <c r="A102" s="253" t="s">
        <v>155</v>
      </c>
      <c r="B102" s="253"/>
      <c r="C102" s="253"/>
      <c r="D102" s="253"/>
      <c r="E102" s="253"/>
      <c r="F102" s="253"/>
      <c r="G102" s="253"/>
      <c r="H102" s="253"/>
      <c r="I102" s="253"/>
    </row>
    <row r="103" spans="1:9" x14ac:dyDescent="0.25">
      <c r="A103" s="260" t="s">
        <v>169</v>
      </c>
      <c r="B103" s="260"/>
      <c r="C103" s="260"/>
      <c r="D103" s="260"/>
      <c r="E103" s="260"/>
      <c r="F103" s="260"/>
      <c r="G103" s="260"/>
      <c r="H103" s="260"/>
      <c r="I103" s="260"/>
    </row>
    <row r="104" spans="1:9" x14ac:dyDescent="0.25">
      <c r="A104" s="260"/>
      <c r="B104" s="260"/>
      <c r="C104" s="260"/>
      <c r="D104" s="260"/>
      <c r="E104" s="260"/>
      <c r="F104" s="260"/>
      <c r="G104" s="260"/>
      <c r="H104" s="260"/>
      <c r="I104" s="260"/>
    </row>
    <row r="106" spans="1:9" x14ac:dyDescent="0.25">
      <c r="A106" s="261"/>
      <c r="B106" s="262"/>
      <c r="C106" s="262"/>
      <c r="D106" s="262"/>
      <c r="E106" s="262"/>
      <c r="F106" s="262"/>
      <c r="G106" s="262"/>
      <c r="H106" s="262"/>
      <c r="I106" s="263"/>
    </row>
    <row r="107" spans="1:9" x14ac:dyDescent="0.25">
      <c r="A107" s="264"/>
      <c r="B107" s="265"/>
      <c r="C107" s="265"/>
      <c r="D107" s="265"/>
      <c r="E107" s="265"/>
      <c r="F107" s="265"/>
      <c r="G107" s="265"/>
      <c r="H107" s="265"/>
      <c r="I107" s="266"/>
    </row>
    <row r="108" spans="1:9" x14ac:dyDescent="0.25">
      <c r="A108" s="264"/>
      <c r="B108" s="265"/>
      <c r="C108" s="265"/>
      <c r="D108" s="265"/>
      <c r="E108" s="265"/>
      <c r="F108" s="265"/>
      <c r="G108" s="265"/>
      <c r="H108" s="265"/>
      <c r="I108" s="266"/>
    </row>
    <row r="109" spans="1:9" x14ac:dyDescent="0.25">
      <c r="A109" s="264"/>
      <c r="B109" s="265"/>
      <c r="C109" s="265"/>
      <c r="D109" s="265"/>
      <c r="E109" s="265"/>
      <c r="F109" s="265"/>
      <c r="G109" s="265"/>
      <c r="H109" s="265"/>
      <c r="I109" s="266"/>
    </row>
    <row r="110" spans="1:9" x14ac:dyDescent="0.25">
      <c r="A110" s="267"/>
      <c r="B110" s="268"/>
      <c r="C110" s="268"/>
      <c r="D110" s="268"/>
      <c r="E110" s="268"/>
      <c r="F110" s="268"/>
      <c r="G110" s="268"/>
      <c r="H110" s="268"/>
      <c r="I110" s="269"/>
    </row>
    <row r="112" spans="1:9" ht="42" customHeight="1" x14ac:dyDescent="0.25">
      <c r="A112" s="271" t="s">
        <v>160</v>
      </c>
      <c r="B112" s="272"/>
      <c r="C112" s="272"/>
      <c r="D112" s="272"/>
      <c r="E112" s="272"/>
      <c r="F112" s="272"/>
      <c r="G112" s="272"/>
      <c r="H112" s="272"/>
      <c r="I112" s="272"/>
    </row>
    <row r="113" spans="1:11" x14ac:dyDescent="0.25">
      <c r="A113" s="28"/>
      <c r="B113" s="28"/>
      <c r="C113" s="28"/>
      <c r="D113" s="28"/>
      <c r="E113" s="28"/>
      <c r="F113" s="28"/>
      <c r="G113" s="28"/>
      <c r="H113" s="28"/>
      <c r="I113" s="28"/>
    </row>
    <row r="114" spans="1:11" ht="28.5" customHeight="1" x14ac:dyDescent="0.25">
      <c r="A114" s="317" t="s">
        <v>157</v>
      </c>
      <c r="B114" s="317"/>
      <c r="C114" s="317"/>
      <c r="D114" s="317"/>
      <c r="E114" s="317"/>
      <c r="F114" s="317"/>
      <c r="G114" s="317"/>
      <c r="H114" s="317"/>
      <c r="I114" s="317"/>
    </row>
    <row r="115" spans="1:11" ht="32.25" customHeight="1" x14ac:dyDescent="0.25">
      <c r="A115" s="279" t="s">
        <v>159</v>
      </c>
      <c r="B115" s="280"/>
      <c r="C115" s="280"/>
      <c r="D115" s="280"/>
      <c r="E115" s="280"/>
      <c r="F115" s="280"/>
      <c r="G115" s="280"/>
      <c r="H115" s="280"/>
      <c r="I115" s="280"/>
    </row>
    <row r="117" spans="1:11" x14ac:dyDescent="0.25">
      <c r="A117" s="252" t="s">
        <v>20</v>
      </c>
      <c r="B117" s="252"/>
      <c r="C117" s="252"/>
      <c r="D117" s="252"/>
      <c r="E117" s="252"/>
      <c r="F117" s="252"/>
      <c r="G117" s="252"/>
      <c r="H117" s="252"/>
      <c r="I117" s="252"/>
    </row>
    <row r="118" spans="1:11" x14ac:dyDescent="0.25">
      <c r="A118" s="3" t="s">
        <v>18</v>
      </c>
      <c r="B118" s="252" t="s">
        <v>372</v>
      </c>
      <c r="C118" s="252"/>
      <c r="D118" s="252"/>
      <c r="E118" s="252"/>
      <c r="F118" s="252"/>
      <c r="G118" s="252"/>
      <c r="H118" s="252"/>
      <c r="I118" s="252"/>
    </row>
    <row r="119" spans="1:11" x14ac:dyDescent="0.25">
      <c r="A119" s="3" t="s">
        <v>18</v>
      </c>
      <c r="B119" s="316" t="s">
        <v>373</v>
      </c>
      <c r="C119" s="316"/>
      <c r="D119" s="316"/>
      <c r="E119" s="316"/>
      <c r="F119" s="316"/>
      <c r="G119" s="316"/>
      <c r="H119" s="316"/>
      <c r="I119" s="316"/>
      <c r="J119" s="316"/>
      <c r="K119" s="316"/>
    </row>
    <row r="120" spans="1:11" x14ac:dyDescent="0.25">
      <c r="A120" s="3" t="s">
        <v>18</v>
      </c>
      <c r="B120" s="252" t="s">
        <v>371</v>
      </c>
      <c r="C120" s="252"/>
      <c r="D120" s="252"/>
      <c r="E120" s="252"/>
      <c r="F120" s="252"/>
      <c r="G120" s="223"/>
      <c r="H120" s="223"/>
      <c r="I120" s="223"/>
      <c r="J120" s="228"/>
      <c r="K120" s="228"/>
    </row>
    <row r="122" spans="1:11" x14ac:dyDescent="0.25">
      <c r="A122" s="323" t="s">
        <v>21</v>
      </c>
      <c r="B122" s="323"/>
      <c r="C122" s="323"/>
      <c r="D122" s="323"/>
      <c r="E122" s="323"/>
      <c r="F122" s="323"/>
      <c r="G122" s="323"/>
      <c r="H122" s="323"/>
      <c r="I122" s="323"/>
    </row>
    <row r="124" spans="1:11" x14ac:dyDescent="0.25">
      <c r="A124" s="253" t="s">
        <v>22</v>
      </c>
      <c r="B124" s="253"/>
      <c r="C124" s="253"/>
      <c r="D124" s="253"/>
      <c r="E124" s="253"/>
      <c r="F124" s="253"/>
      <c r="G124" s="253"/>
      <c r="H124" s="253"/>
      <c r="I124" s="253"/>
    </row>
    <row r="125" spans="1:11" x14ac:dyDescent="0.25">
      <c r="A125" s="252" t="s">
        <v>23</v>
      </c>
      <c r="B125" s="252"/>
      <c r="C125" s="252"/>
      <c r="D125" s="252"/>
      <c r="E125" s="252"/>
      <c r="F125" s="252"/>
      <c r="G125" s="252"/>
      <c r="H125" s="252"/>
      <c r="I125" s="252"/>
    </row>
    <row r="126" spans="1:11" x14ac:dyDescent="0.25">
      <c r="A126" s="3" t="s">
        <v>18</v>
      </c>
      <c r="B126" s="252" t="s">
        <v>164</v>
      </c>
      <c r="C126" s="252"/>
      <c r="D126" s="252"/>
      <c r="E126" s="252"/>
      <c r="F126" s="252"/>
      <c r="G126" s="252"/>
      <c r="H126" s="252"/>
      <c r="I126" s="252"/>
    </row>
    <row r="127" spans="1:11" ht="19.350000000000001" customHeight="1" x14ac:dyDescent="0.25">
      <c r="A127" s="3" t="s">
        <v>18</v>
      </c>
      <c r="B127" s="252" t="s">
        <v>24</v>
      </c>
      <c r="C127" s="252"/>
      <c r="D127" s="252"/>
      <c r="E127" s="252"/>
      <c r="F127" s="252"/>
      <c r="G127" s="252"/>
      <c r="H127" s="252"/>
      <c r="I127" s="252"/>
    </row>
    <row r="128" spans="1:11" ht="18.75" customHeight="1" x14ac:dyDescent="0.25">
      <c r="A128" s="3"/>
      <c r="B128" s="32"/>
      <c r="C128" s="32"/>
      <c r="D128" s="32"/>
      <c r="E128" s="32"/>
      <c r="F128" s="32"/>
      <c r="G128" s="32"/>
      <c r="H128" s="32"/>
      <c r="I128" s="32"/>
    </row>
    <row r="129" spans="1:9" ht="27.6" customHeight="1" x14ac:dyDescent="0.25">
      <c r="A129" s="253" t="s">
        <v>25</v>
      </c>
      <c r="B129" s="252"/>
      <c r="C129" s="252"/>
      <c r="D129" s="252"/>
      <c r="E129" s="252"/>
      <c r="F129" s="252"/>
      <c r="G129" s="252"/>
      <c r="H129" s="252"/>
      <c r="I129" s="252"/>
    </row>
    <row r="130" spans="1:9" x14ac:dyDescent="0.25">
      <c r="A130" s="252" t="s">
        <v>26</v>
      </c>
      <c r="B130" s="252"/>
      <c r="C130" s="252"/>
      <c r="D130" s="252"/>
      <c r="E130" s="252"/>
      <c r="F130" s="252"/>
      <c r="G130" s="252"/>
      <c r="H130" s="252"/>
      <c r="I130" s="252"/>
    </row>
    <row r="131" spans="1:9" x14ac:dyDescent="0.25">
      <c r="A131" s="3" t="s">
        <v>18</v>
      </c>
      <c r="B131" s="252" t="s">
        <v>164</v>
      </c>
      <c r="C131" s="252"/>
      <c r="D131" s="252"/>
      <c r="E131" s="252"/>
      <c r="F131" s="252"/>
      <c r="G131" s="252"/>
      <c r="H131" s="252"/>
      <c r="I131" s="252"/>
    </row>
    <row r="132" spans="1:9" ht="18" customHeight="1" x14ac:dyDescent="0.25">
      <c r="A132" s="3" t="s">
        <v>18</v>
      </c>
      <c r="B132" s="252" t="s">
        <v>27</v>
      </c>
      <c r="C132" s="252"/>
      <c r="D132" s="252"/>
      <c r="E132" s="252"/>
      <c r="F132" s="252"/>
      <c r="G132" s="252"/>
      <c r="H132" s="252"/>
      <c r="I132" s="252"/>
    </row>
    <row r="133" spans="1:9" ht="16.5" customHeight="1" x14ac:dyDescent="0.25">
      <c r="A133" s="252"/>
      <c r="B133" s="252"/>
      <c r="C133" s="252"/>
      <c r="D133" s="252"/>
      <c r="E133" s="252"/>
      <c r="F133" s="252"/>
      <c r="G133" s="252"/>
      <c r="H133" s="252"/>
      <c r="I133" s="252"/>
    </row>
    <row r="134" spans="1:9" ht="24.75" customHeight="1" x14ac:dyDescent="0.25">
      <c r="A134" s="253" t="s">
        <v>28</v>
      </c>
      <c r="B134" s="252"/>
      <c r="C134" s="252"/>
      <c r="D134" s="252"/>
      <c r="E134" s="252"/>
      <c r="F134" s="252"/>
      <c r="G134" s="252"/>
      <c r="H134" s="252"/>
      <c r="I134" s="252"/>
    </row>
    <row r="135" spans="1:9" x14ac:dyDescent="0.25">
      <c r="A135" s="252" t="s">
        <v>29</v>
      </c>
      <c r="B135" s="252"/>
      <c r="C135" s="252"/>
      <c r="D135" s="252"/>
      <c r="E135" s="252"/>
      <c r="F135" s="252"/>
      <c r="G135" s="252"/>
      <c r="H135" s="252"/>
      <c r="I135" s="252"/>
    </row>
    <row r="136" spans="1:9" ht="21" customHeight="1" x14ac:dyDescent="0.25">
      <c r="A136" s="4" t="s">
        <v>18</v>
      </c>
      <c r="B136" s="252" t="s">
        <v>30</v>
      </c>
      <c r="C136" s="252"/>
      <c r="D136" s="252"/>
      <c r="E136" s="252"/>
      <c r="F136" s="252"/>
      <c r="G136" s="252"/>
      <c r="H136" s="252"/>
      <c r="I136" s="252"/>
    </row>
    <row r="137" spans="1:9" ht="23.25" customHeight="1" x14ac:dyDescent="0.25">
      <c r="A137" s="4" t="s">
        <v>18</v>
      </c>
      <c r="B137" s="284" t="s">
        <v>31</v>
      </c>
      <c r="C137" s="284"/>
      <c r="D137" s="284"/>
      <c r="E137" s="284"/>
      <c r="F137" s="284"/>
      <c r="G137" s="284"/>
      <c r="H137" s="284"/>
      <c r="I137" s="284"/>
    </row>
    <row r="138" spans="1:9" ht="36" customHeight="1" x14ac:dyDescent="0.25">
      <c r="A138" s="4" t="s">
        <v>18</v>
      </c>
      <c r="B138" s="232" t="s">
        <v>32</v>
      </c>
      <c r="C138" s="232"/>
      <c r="D138" s="232"/>
      <c r="E138" s="232"/>
      <c r="F138" s="232"/>
      <c r="G138" s="232"/>
      <c r="H138" s="232"/>
      <c r="I138" s="232"/>
    </row>
    <row r="139" spans="1:9" ht="30.75" customHeight="1" x14ac:dyDescent="0.25">
      <c r="A139" s="4" t="s">
        <v>18</v>
      </c>
      <c r="B139" s="260" t="s">
        <v>33</v>
      </c>
      <c r="C139" s="260"/>
      <c r="D139" s="260"/>
      <c r="E139" s="260"/>
      <c r="F139" s="260"/>
      <c r="G139" s="260"/>
      <c r="H139" s="260"/>
      <c r="I139" s="260"/>
    </row>
    <row r="140" spans="1:9" x14ac:dyDescent="0.25">
      <c r="A140" s="252"/>
      <c r="B140" s="252"/>
      <c r="C140" s="252"/>
      <c r="D140" s="252"/>
      <c r="E140" s="252"/>
      <c r="F140" s="252"/>
      <c r="G140" s="252"/>
      <c r="H140" s="252"/>
      <c r="I140" s="252"/>
    </row>
    <row r="141" spans="1:9" x14ac:dyDescent="0.25">
      <c r="A141" s="253" t="s">
        <v>34</v>
      </c>
      <c r="B141" s="253"/>
      <c r="C141" s="253"/>
      <c r="D141" s="253"/>
      <c r="E141" s="253"/>
      <c r="F141" s="253"/>
      <c r="G141" s="253"/>
      <c r="H141" s="253"/>
      <c r="I141" s="253"/>
    </row>
    <row r="142" spans="1:9" x14ac:dyDescent="0.25">
      <c r="A142" s="253" t="s">
        <v>170</v>
      </c>
      <c r="B142" s="253"/>
      <c r="C142" s="253"/>
      <c r="D142" s="253"/>
      <c r="E142" s="253"/>
      <c r="F142" s="253"/>
      <c r="G142" s="253"/>
      <c r="H142" s="253"/>
      <c r="I142" s="253"/>
    </row>
    <row r="143" spans="1:9" ht="47.25" customHeight="1" x14ac:dyDescent="0.25">
      <c r="A143" s="5"/>
      <c r="B143" s="6"/>
      <c r="C143" s="6"/>
      <c r="D143" s="315" t="s">
        <v>35</v>
      </c>
      <c r="E143" s="315"/>
      <c r="F143" s="315"/>
      <c r="G143" s="240" t="s">
        <v>420</v>
      </c>
      <c r="H143" s="240"/>
      <c r="I143" s="241"/>
    </row>
    <row r="144" spans="1:9" ht="79.5" customHeight="1" x14ac:dyDescent="0.25">
      <c r="A144" s="7"/>
      <c r="B144" s="2"/>
      <c r="C144" s="2"/>
      <c r="D144" s="308"/>
      <c r="E144" s="308"/>
      <c r="F144" s="308"/>
      <c r="G144" s="9" t="s">
        <v>36</v>
      </c>
      <c r="H144" s="9" t="s">
        <v>37</v>
      </c>
      <c r="I144" s="10" t="s">
        <v>421</v>
      </c>
    </row>
    <row r="145" spans="1:9" x14ac:dyDescent="0.25">
      <c r="A145" s="242" t="s">
        <v>38</v>
      </c>
      <c r="B145" s="232"/>
      <c r="C145" s="232"/>
      <c r="E145" s="26"/>
      <c r="F145" s="26"/>
      <c r="I145" s="312" t="s">
        <v>39</v>
      </c>
    </row>
    <row r="146" spans="1:9" x14ac:dyDescent="0.25">
      <c r="A146" s="242"/>
      <c r="B146" s="232"/>
      <c r="C146" s="232"/>
      <c r="D146" s="26"/>
      <c r="E146" s="14" t="s">
        <v>18</v>
      </c>
      <c r="F146" s="26"/>
      <c r="G146" s="14" t="s">
        <v>18</v>
      </c>
      <c r="H146" s="14" t="s">
        <v>18</v>
      </c>
      <c r="I146" s="313"/>
    </row>
    <row r="147" spans="1:9" x14ac:dyDescent="0.25">
      <c r="A147" s="242"/>
      <c r="B147" s="232"/>
      <c r="C147" s="232"/>
      <c r="D147" s="26"/>
      <c r="E147" s="26"/>
      <c r="F147" s="26"/>
      <c r="G147" s="14"/>
      <c r="H147" s="14"/>
      <c r="I147" s="313"/>
    </row>
    <row r="148" spans="1:9" x14ac:dyDescent="0.25">
      <c r="A148" s="242" t="s">
        <v>40</v>
      </c>
      <c r="B148" s="232"/>
      <c r="C148" s="232"/>
      <c r="F148" s="26"/>
      <c r="I148" s="13"/>
    </row>
    <row r="149" spans="1:9" x14ac:dyDescent="0.25">
      <c r="A149" s="242"/>
      <c r="B149" s="232"/>
      <c r="C149" s="232"/>
      <c r="D149" s="26"/>
      <c r="E149" s="14"/>
      <c r="F149" s="26"/>
      <c r="G149" s="26"/>
      <c r="H149" s="14"/>
      <c r="I149" s="24"/>
    </row>
    <row r="150" spans="1:9" x14ac:dyDescent="0.25">
      <c r="A150" s="242"/>
      <c r="B150" s="232"/>
      <c r="C150" s="232"/>
      <c r="D150" s="26"/>
      <c r="E150" s="14" t="s">
        <v>18</v>
      </c>
      <c r="F150" s="26"/>
      <c r="G150" s="14" t="s">
        <v>18</v>
      </c>
      <c r="H150" s="14" t="s">
        <v>18</v>
      </c>
      <c r="I150" s="23" t="s">
        <v>39</v>
      </c>
    </row>
    <row r="151" spans="1:9" ht="14.25" customHeight="1" x14ac:dyDescent="0.25">
      <c r="A151" s="242"/>
      <c r="B151" s="232"/>
      <c r="C151" s="232"/>
      <c r="D151" s="26"/>
      <c r="E151" s="14"/>
      <c r="F151" s="26"/>
      <c r="G151" s="26"/>
      <c r="H151" s="14"/>
      <c r="I151" s="24"/>
    </row>
    <row r="152" spans="1:9" x14ac:dyDescent="0.25">
      <c r="A152" s="242"/>
      <c r="B152" s="232"/>
      <c r="C152" s="232"/>
      <c r="D152" s="26"/>
      <c r="E152" s="14"/>
      <c r="F152" s="26"/>
      <c r="G152" s="26"/>
      <c r="H152" s="14"/>
      <c r="I152" s="24"/>
    </row>
    <row r="153" spans="1:9" x14ac:dyDescent="0.25">
      <c r="A153" s="242"/>
      <c r="B153" s="232"/>
      <c r="C153" s="232"/>
      <c r="D153" s="26"/>
      <c r="E153" s="14"/>
      <c r="F153" s="26"/>
      <c r="G153" s="26"/>
      <c r="H153" s="14"/>
      <c r="I153" s="24"/>
    </row>
    <row r="154" spans="1:9" x14ac:dyDescent="0.25">
      <c r="A154" s="242" t="s">
        <v>41</v>
      </c>
      <c r="B154" s="232"/>
      <c r="C154" s="232"/>
      <c r="E154" s="26"/>
      <c r="F154" s="26"/>
      <c r="I154" s="247" t="s">
        <v>39</v>
      </c>
    </row>
    <row r="155" spans="1:9" x14ac:dyDescent="0.25">
      <c r="A155" s="242"/>
      <c r="B155" s="232"/>
      <c r="C155" s="232"/>
      <c r="D155" s="26"/>
      <c r="E155" s="26"/>
      <c r="F155" s="26"/>
      <c r="G155" s="26"/>
      <c r="H155" s="14"/>
      <c r="I155" s="247"/>
    </row>
    <row r="156" spans="1:9" x14ac:dyDescent="0.25">
      <c r="A156" s="242"/>
      <c r="B156" s="232"/>
      <c r="C156" s="232"/>
      <c r="D156" s="26"/>
      <c r="E156" s="26"/>
      <c r="F156" s="26"/>
      <c r="G156" s="26"/>
      <c r="H156" s="14"/>
      <c r="I156" s="247"/>
    </row>
    <row r="157" spans="1:9" x14ac:dyDescent="0.25">
      <c r="A157" s="242"/>
      <c r="B157" s="232"/>
      <c r="C157" s="232"/>
      <c r="D157" s="26"/>
      <c r="E157" s="14" t="s">
        <v>18</v>
      </c>
      <c r="F157" s="26"/>
      <c r="G157" s="14" t="s">
        <v>18</v>
      </c>
      <c r="H157" s="14" t="s">
        <v>18</v>
      </c>
      <c r="I157" s="247"/>
    </row>
    <row r="158" spans="1:9" ht="14.25" customHeight="1" x14ac:dyDescent="0.25">
      <c r="A158" s="242"/>
      <c r="B158" s="232"/>
      <c r="C158" s="232"/>
      <c r="D158" s="26"/>
      <c r="E158" s="26"/>
      <c r="F158" s="26"/>
      <c r="G158" s="26"/>
      <c r="H158" s="14"/>
      <c r="I158" s="247"/>
    </row>
    <row r="159" spans="1:9" x14ac:dyDescent="0.25">
      <c r="A159" s="242"/>
      <c r="B159" s="232"/>
      <c r="C159" s="232"/>
      <c r="D159" s="26"/>
      <c r="E159" s="26"/>
      <c r="F159" s="26"/>
      <c r="G159" s="26"/>
      <c r="H159" s="14"/>
      <c r="I159" s="247"/>
    </row>
    <row r="160" spans="1:9" x14ac:dyDescent="0.25">
      <c r="A160" s="242"/>
      <c r="B160" s="232"/>
      <c r="C160" s="232"/>
      <c r="D160" s="26"/>
      <c r="E160" s="26"/>
      <c r="F160" s="26"/>
      <c r="G160" s="26"/>
      <c r="H160" s="14"/>
      <c r="I160" s="247"/>
    </row>
    <row r="161" spans="1:9" x14ac:dyDescent="0.25">
      <c r="A161" s="34"/>
      <c r="B161" s="9"/>
      <c r="C161" s="9"/>
      <c r="D161" s="26"/>
      <c r="E161" s="26"/>
      <c r="F161" s="26"/>
      <c r="G161" s="26"/>
      <c r="H161" s="14"/>
      <c r="I161" s="12"/>
    </row>
    <row r="162" spans="1:9" ht="14.25" customHeight="1" x14ac:dyDescent="0.25">
      <c r="A162" s="242" t="s">
        <v>42</v>
      </c>
      <c r="B162" s="232"/>
      <c r="C162" s="232"/>
      <c r="E162" s="26"/>
      <c r="F162" s="26"/>
      <c r="I162" s="247" t="s">
        <v>39</v>
      </c>
    </row>
    <row r="163" spans="1:9" x14ac:dyDescent="0.25">
      <c r="A163" s="242"/>
      <c r="B163" s="232"/>
      <c r="C163" s="232"/>
      <c r="D163" s="26"/>
      <c r="E163" s="26"/>
      <c r="F163" s="26"/>
      <c r="G163" s="14"/>
      <c r="H163" s="14"/>
      <c r="I163" s="247"/>
    </row>
    <row r="164" spans="1:9" x14ac:dyDescent="0.25">
      <c r="A164" s="242"/>
      <c r="B164" s="232"/>
      <c r="C164" s="232"/>
      <c r="D164" s="26"/>
      <c r="E164" s="26"/>
      <c r="F164" s="26"/>
      <c r="G164" s="14"/>
      <c r="H164" s="14"/>
      <c r="I164" s="247"/>
    </row>
    <row r="165" spans="1:9" x14ac:dyDescent="0.25">
      <c r="A165" s="242"/>
      <c r="B165" s="232"/>
      <c r="C165" s="232"/>
      <c r="D165" s="26"/>
      <c r="E165" s="14" t="s">
        <v>18</v>
      </c>
      <c r="F165" s="26"/>
      <c r="G165" s="14" t="s">
        <v>18</v>
      </c>
      <c r="H165" s="14" t="s">
        <v>18</v>
      </c>
      <c r="I165" s="247"/>
    </row>
    <row r="166" spans="1:9" ht="14.25" customHeight="1" x14ac:dyDescent="0.25">
      <c r="A166" s="242"/>
      <c r="B166" s="232"/>
      <c r="C166" s="232"/>
      <c r="D166" s="26"/>
      <c r="E166" s="26"/>
      <c r="F166" s="26"/>
      <c r="G166" s="14"/>
      <c r="H166" s="14"/>
      <c r="I166" s="247"/>
    </row>
    <row r="167" spans="1:9" x14ac:dyDescent="0.25">
      <c r="A167" s="242"/>
      <c r="B167" s="232"/>
      <c r="C167" s="232"/>
      <c r="D167" s="26"/>
      <c r="E167" s="26"/>
      <c r="F167" s="26"/>
      <c r="G167" s="14"/>
      <c r="H167" s="14"/>
      <c r="I167" s="247"/>
    </row>
    <row r="168" spans="1:9" x14ac:dyDescent="0.25">
      <c r="A168" s="242"/>
      <c r="B168" s="232"/>
      <c r="C168" s="232"/>
      <c r="D168" s="26"/>
      <c r="E168" s="26"/>
      <c r="F168" s="26"/>
      <c r="G168" s="14"/>
      <c r="H168" s="14"/>
      <c r="I168" s="247"/>
    </row>
    <row r="169" spans="1:9" ht="14.25" customHeight="1" x14ac:dyDescent="0.25">
      <c r="A169" s="242" t="s">
        <v>43</v>
      </c>
      <c r="B169" s="232"/>
      <c r="C169" s="232"/>
      <c r="I169" s="13"/>
    </row>
    <row r="170" spans="1:9" x14ac:dyDescent="0.25">
      <c r="A170" s="242"/>
      <c r="B170" s="232"/>
      <c r="C170" s="232"/>
      <c r="I170" s="13"/>
    </row>
    <row r="171" spans="1:9" x14ac:dyDescent="0.25">
      <c r="A171" s="242"/>
      <c r="B171" s="232"/>
      <c r="C171" s="232"/>
      <c r="I171" s="13"/>
    </row>
    <row r="172" spans="1:9" x14ac:dyDescent="0.25">
      <c r="A172" s="8"/>
      <c r="B172" s="232" t="s">
        <v>44</v>
      </c>
      <c r="C172" s="232"/>
      <c r="D172" s="258" t="s">
        <v>18</v>
      </c>
      <c r="E172" s="258"/>
      <c r="F172" s="258"/>
      <c r="G172" s="14" t="s">
        <v>18</v>
      </c>
      <c r="H172" s="14" t="s">
        <v>18</v>
      </c>
      <c r="I172" s="12" t="s">
        <v>39</v>
      </c>
    </row>
    <row r="173" spans="1:9" x14ac:dyDescent="0.25">
      <c r="A173" s="8"/>
      <c r="B173" s="232" t="s">
        <v>45</v>
      </c>
      <c r="C173" s="232"/>
      <c r="D173" s="232"/>
      <c r="E173" s="256" t="s">
        <v>18</v>
      </c>
      <c r="G173" s="256" t="s">
        <v>18</v>
      </c>
      <c r="H173" s="256" t="s">
        <v>18</v>
      </c>
      <c r="I173" s="12"/>
    </row>
    <row r="174" spans="1:9" ht="53.85" customHeight="1" x14ac:dyDescent="0.25">
      <c r="A174" s="15"/>
      <c r="B174" s="232"/>
      <c r="C174" s="232"/>
      <c r="D174" s="232"/>
      <c r="E174" s="256"/>
      <c r="G174" s="256"/>
      <c r="H174" s="256"/>
      <c r="I174" s="247" t="s">
        <v>39</v>
      </c>
    </row>
    <row r="175" spans="1:9" ht="82.5" customHeight="1" x14ac:dyDescent="0.25">
      <c r="A175" s="15"/>
      <c r="B175" s="232"/>
      <c r="C175" s="232"/>
      <c r="D175" s="232"/>
      <c r="E175" s="256"/>
      <c r="G175" s="256"/>
      <c r="H175" s="256"/>
      <c r="I175" s="247"/>
    </row>
    <row r="176" spans="1:9" ht="46.5" customHeight="1" x14ac:dyDescent="0.25">
      <c r="A176" s="15"/>
      <c r="B176" s="232"/>
      <c r="C176" s="232"/>
      <c r="D176" s="232"/>
      <c r="E176" s="256"/>
      <c r="G176" s="256"/>
      <c r="H176" s="256"/>
      <c r="I176" s="12"/>
    </row>
    <row r="177" spans="1:9" x14ac:dyDescent="0.25">
      <c r="A177" s="15"/>
      <c r="B177" s="232" t="s">
        <v>46</v>
      </c>
      <c r="C177" s="232"/>
      <c r="D177" s="308" t="s">
        <v>47</v>
      </c>
      <c r="E177" s="308"/>
      <c r="F177" s="308"/>
      <c r="G177" s="256" t="s">
        <v>18</v>
      </c>
      <c r="H177" s="256" t="s">
        <v>18</v>
      </c>
      <c r="I177" s="247" t="s">
        <v>39</v>
      </c>
    </row>
    <row r="178" spans="1:9" x14ac:dyDescent="0.25">
      <c r="A178" s="15"/>
      <c r="B178" s="232"/>
      <c r="C178" s="232"/>
      <c r="D178" s="308"/>
      <c r="E178" s="308"/>
      <c r="F178" s="308"/>
      <c r="G178" s="256"/>
      <c r="H178" s="256"/>
      <c r="I178" s="247"/>
    </row>
    <row r="179" spans="1:9" x14ac:dyDescent="0.25">
      <c r="A179" s="15"/>
      <c r="B179" s="232"/>
      <c r="C179" s="232"/>
      <c r="D179" s="308"/>
      <c r="E179" s="308"/>
      <c r="F179" s="308"/>
      <c r="G179" s="256"/>
      <c r="H179" s="256"/>
      <c r="I179" s="247"/>
    </row>
    <row r="180" spans="1:9" x14ac:dyDescent="0.25">
      <c r="A180" s="242" t="s">
        <v>48</v>
      </c>
      <c r="B180" s="232"/>
      <c r="C180" s="232"/>
      <c r="E180" s="26"/>
      <c r="F180" s="26"/>
      <c r="I180" s="13"/>
    </row>
    <row r="181" spans="1:9" x14ac:dyDescent="0.25">
      <c r="A181" s="242"/>
      <c r="B181" s="232"/>
      <c r="C181" s="232"/>
      <c r="D181" s="26"/>
      <c r="E181" s="14" t="s">
        <v>18</v>
      </c>
      <c r="F181" s="26"/>
      <c r="G181" s="14" t="s">
        <v>18</v>
      </c>
      <c r="H181" s="14" t="s">
        <v>18</v>
      </c>
      <c r="I181" s="12" t="s">
        <v>39</v>
      </c>
    </row>
    <row r="182" spans="1:9" x14ac:dyDescent="0.25">
      <c r="A182" s="244"/>
      <c r="B182" s="245"/>
      <c r="C182" s="245"/>
      <c r="D182" s="27"/>
      <c r="E182" s="27"/>
      <c r="F182" s="27"/>
      <c r="G182" s="16"/>
      <c r="H182" s="16"/>
      <c r="I182" s="25"/>
    </row>
    <row r="183" spans="1:9" x14ac:dyDescent="0.25">
      <c r="A183" s="11"/>
      <c r="B183" s="11"/>
      <c r="C183" s="11"/>
    </row>
    <row r="184" spans="1:9" x14ac:dyDescent="0.25">
      <c r="A184" s="318" t="s">
        <v>171</v>
      </c>
      <c r="B184" s="318"/>
      <c r="C184" s="318"/>
      <c r="D184" s="318"/>
      <c r="E184" s="318"/>
      <c r="F184" s="318"/>
      <c r="G184" s="318"/>
      <c r="H184" s="318"/>
      <c r="I184" s="318"/>
    </row>
    <row r="185" spans="1:9" ht="49.5" customHeight="1" x14ac:dyDescent="0.25">
      <c r="A185" s="17"/>
      <c r="B185" s="1"/>
      <c r="C185" s="1"/>
      <c r="D185" s="240" t="s">
        <v>416</v>
      </c>
      <c r="E185" s="240"/>
      <c r="F185" s="240"/>
      <c r="G185" s="240" t="s">
        <v>420</v>
      </c>
      <c r="H185" s="240"/>
      <c r="I185" s="241"/>
    </row>
    <row r="186" spans="1:9" ht="84.75" customHeight="1" x14ac:dyDescent="0.25">
      <c r="A186" s="15"/>
      <c r="D186" s="232"/>
      <c r="E186" s="232"/>
      <c r="F186" s="232"/>
      <c r="G186" s="9" t="s">
        <v>36</v>
      </c>
      <c r="H186" s="9" t="s">
        <v>49</v>
      </c>
      <c r="I186" s="10" t="s">
        <v>421</v>
      </c>
    </row>
    <row r="187" spans="1:9" x14ac:dyDescent="0.25">
      <c r="A187" s="242" t="s">
        <v>50</v>
      </c>
      <c r="B187" s="232"/>
      <c r="C187" s="232"/>
      <c r="D187" s="319" t="s">
        <v>47</v>
      </c>
      <c r="E187" s="319"/>
      <c r="F187" s="319"/>
      <c r="G187" s="14" t="s">
        <v>18</v>
      </c>
      <c r="H187" s="14" t="s">
        <v>18</v>
      </c>
      <c r="I187" s="12" t="s">
        <v>39</v>
      </c>
    </row>
    <row r="188" spans="1:9" x14ac:dyDescent="0.25">
      <c r="A188" s="242"/>
      <c r="B188" s="232"/>
      <c r="C188" s="232"/>
      <c r="D188" s="319"/>
      <c r="E188" s="319"/>
      <c r="F188" s="319"/>
      <c r="G188" s="14" t="s">
        <v>18</v>
      </c>
      <c r="H188" s="14" t="s">
        <v>18</v>
      </c>
      <c r="I188" s="12" t="s">
        <v>39</v>
      </c>
    </row>
    <row r="189" spans="1:9" x14ac:dyDescent="0.25">
      <c r="A189" s="242"/>
      <c r="B189" s="232"/>
      <c r="C189" s="232"/>
      <c r="D189" s="319"/>
      <c r="E189" s="319"/>
      <c r="F189" s="319"/>
      <c r="G189" s="14" t="s">
        <v>18</v>
      </c>
      <c r="H189" s="14" t="s">
        <v>18</v>
      </c>
      <c r="I189" s="12" t="s">
        <v>39</v>
      </c>
    </row>
    <row r="190" spans="1:9" x14ac:dyDescent="0.25">
      <c r="A190" s="242"/>
      <c r="B190" s="232"/>
      <c r="C190" s="232"/>
      <c r="D190" s="319"/>
      <c r="E190" s="319"/>
      <c r="F190" s="319"/>
      <c r="G190" s="14" t="s">
        <v>18</v>
      </c>
      <c r="H190" s="14" t="s">
        <v>18</v>
      </c>
      <c r="I190" s="12" t="s">
        <v>39</v>
      </c>
    </row>
    <row r="191" spans="1:9" x14ac:dyDescent="0.25">
      <c r="A191" s="242"/>
      <c r="B191" s="232"/>
      <c r="C191" s="232"/>
      <c r="D191" s="319"/>
      <c r="E191" s="319"/>
      <c r="F191" s="319"/>
      <c r="G191" s="14" t="s">
        <v>18</v>
      </c>
      <c r="H191" s="14" t="s">
        <v>18</v>
      </c>
      <c r="I191" s="12" t="s">
        <v>39</v>
      </c>
    </row>
    <row r="192" spans="1:9" x14ac:dyDescent="0.25">
      <c r="A192" s="244"/>
      <c r="B192" s="245"/>
      <c r="C192" s="245"/>
      <c r="D192" s="320"/>
      <c r="E192" s="320"/>
      <c r="F192" s="320"/>
      <c r="G192" s="16" t="s">
        <v>18</v>
      </c>
      <c r="H192" s="16" t="s">
        <v>18</v>
      </c>
      <c r="I192" s="25" t="s">
        <v>39</v>
      </c>
    </row>
    <row r="194" spans="1:9" x14ac:dyDescent="0.25">
      <c r="A194" s="321" t="s">
        <v>422</v>
      </c>
      <c r="B194" s="322"/>
      <c r="C194" s="322"/>
      <c r="D194" s="322"/>
      <c r="E194" s="322"/>
      <c r="F194" s="322"/>
      <c r="G194" s="322"/>
      <c r="H194" s="322"/>
      <c r="I194" s="322"/>
    </row>
    <row r="195" spans="1:9" x14ac:dyDescent="0.25">
      <c r="A195" s="28"/>
      <c r="B195" s="28"/>
      <c r="C195" s="28"/>
      <c r="D195" s="28"/>
      <c r="E195" s="28"/>
      <c r="F195" s="28"/>
      <c r="G195" s="28"/>
      <c r="H195" s="28"/>
      <c r="I195" s="28"/>
    </row>
    <row r="196" spans="1:9" x14ac:dyDescent="0.25">
      <c r="A196" s="314" t="s">
        <v>51</v>
      </c>
      <c r="B196" s="314"/>
      <c r="C196" s="314"/>
      <c r="D196" s="314"/>
      <c r="E196" s="314"/>
      <c r="F196" s="314"/>
      <c r="G196" s="314"/>
      <c r="H196" s="314"/>
      <c r="I196" s="314"/>
    </row>
    <row r="197" spans="1:9" x14ac:dyDescent="0.25">
      <c r="A197" s="19"/>
      <c r="B197" s="19"/>
      <c r="C197" s="19"/>
      <c r="D197" s="19"/>
      <c r="E197" s="19"/>
      <c r="F197" s="19"/>
      <c r="G197" s="19"/>
      <c r="H197" s="19"/>
      <c r="I197" s="19"/>
    </row>
    <row r="198" spans="1:9" x14ac:dyDescent="0.25">
      <c r="A198" s="246" t="s">
        <v>172</v>
      </c>
      <c r="B198" s="246"/>
      <c r="C198" s="246"/>
      <c r="D198" s="246"/>
      <c r="E198" s="246"/>
      <c r="F198" s="246"/>
      <c r="G198" s="246"/>
      <c r="H198" s="246"/>
      <c r="I198" s="246"/>
    </row>
    <row r="199" spans="1:9" x14ac:dyDescent="0.25">
      <c r="A199" s="235" t="s">
        <v>423</v>
      </c>
      <c r="B199" s="235"/>
      <c r="C199" s="235"/>
      <c r="D199" s="235"/>
      <c r="E199" s="235"/>
      <c r="F199" s="235"/>
      <c r="G199" s="235"/>
      <c r="H199" s="235"/>
      <c r="I199" s="235"/>
    </row>
    <row r="200" spans="1:9" ht="14.25" customHeight="1" x14ac:dyDescent="0.25">
      <c r="A200" s="235"/>
      <c r="B200" s="235"/>
      <c r="C200" s="235"/>
      <c r="D200" s="235"/>
      <c r="E200" s="235"/>
      <c r="F200" s="235"/>
      <c r="G200" s="235"/>
      <c r="H200" s="235"/>
      <c r="I200" s="235"/>
    </row>
    <row r="201" spans="1:9" x14ac:dyDescent="0.25">
      <c r="A201" s="20" t="s">
        <v>18</v>
      </c>
      <c r="B201" s="243" t="s">
        <v>52</v>
      </c>
      <c r="C201" s="243"/>
      <c r="D201" s="243"/>
      <c r="E201" s="243"/>
      <c r="F201" s="243"/>
      <c r="G201" s="243"/>
      <c r="H201" s="243"/>
      <c r="I201" s="243"/>
    </row>
    <row r="202" spans="1:9" ht="15.75" customHeight="1" x14ac:dyDescent="0.25">
      <c r="A202" s="20" t="s">
        <v>18</v>
      </c>
      <c r="B202" s="243" t="s">
        <v>53</v>
      </c>
      <c r="C202" s="243"/>
      <c r="D202" s="243"/>
      <c r="E202" s="243"/>
      <c r="F202" s="243"/>
      <c r="G202" s="243"/>
      <c r="H202" s="243"/>
      <c r="I202" s="243"/>
    </row>
    <row r="203" spans="1:9" x14ac:dyDescent="0.25">
      <c r="A203" s="20" t="s">
        <v>18</v>
      </c>
      <c r="B203" s="243" t="s">
        <v>54</v>
      </c>
      <c r="C203" s="243"/>
      <c r="D203" s="243"/>
      <c r="E203" s="243"/>
      <c r="F203" s="243"/>
      <c r="G203" s="243"/>
      <c r="H203" s="243"/>
      <c r="I203" s="243"/>
    </row>
    <row r="204" spans="1:9" x14ac:dyDescent="0.25">
      <c r="A204" s="20" t="s">
        <v>18</v>
      </c>
      <c r="B204" s="243" t="s">
        <v>55</v>
      </c>
      <c r="C204" s="243"/>
      <c r="D204" s="243"/>
      <c r="E204" s="243"/>
      <c r="F204" s="243"/>
      <c r="G204" s="243"/>
      <c r="H204" s="243"/>
      <c r="I204" s="243"/>
    </row>
    <row r="205" spans="1:9" x14ac:dyDescent="0.25">
      <c r="A205" s="20" t="s">
        <v>18</v>
      </c>
      <c r="B205" s="243" t="s">
        <v>56</v>
      </c>
      <c r="C205" s="243"/>
      <c r="D205" s="243"/>
      <c r="E205" s="243"/>
      <c r="F205" s="243"/>
      <c r="G205" s="243"/>
      <c r="H205" s="243"/>
      <c r="I205" s="243"/>
    </row>
    <row r="206" spans="1:9" x14ac:dyDescent="0.25">
      <c r="A206" s="21"/>
      <c r="B206" s="21"/>
      <c r="C206" s="21"/>
      <c r="D206" s="21"/>
      <c r="E206" s="21"/>
      <c r="F206" s="21"/>
      <c r="G206" s="21"/>
      <c r="H206" s="21"/>
      <c r="I206" s="21"/>
    </row>
    <row r="207" spans="1:9" x14ac:dyDescent="0.25">
      <c r="A207" s="246" t="s">
        <v>173</v>
      </c>
      <c r="B207" s="246"/>
      <c r="C207" s="246"/>
      <c r="D207" s="246"/>
      <c r="E207" s="246"/>
      <c r="F207" s="246"/>
      <c r="G207" s="246"/>
      <c r="H207" s="246"/>
      <c r="I207" s="246"/>
    </row>
    <row r="208" spans="1:9" x14ac:dyDescent="0.25">
      <c r="A208" s="243" t="s">
        <v>57</v>
      </c>
      <c r="B208" s="243"/>
      <c r="C208" s="243"/>
      <c r="D208" s="243"/>
      <c r="E208" s="243"/>
      <c r="F208" s="243"/>
      <c r="G208" s="243"/>
      <c r="H208" s="243"/>
      <c r="I208" s="243"/>
    </row>
    <row r="209" spans="1:9" x14ac:dyDescent="0.25">
      <c r="A209" s="20" t="s">
        <v>18</v>
      </c>
      <c r="B209" s="243" t="s">
        <v>165</v>
      </c>
      <c r="C209" s="243"/>
      <c r="D209" s="243"/>
      <c r="E209" s="243"/>
      <c r="F209" s="243"/>
      <c r="G209" s="243"/>
      <c r="H209" s="243"/>
      <c r="I209" s="243"/>
    </row>
    <row r="210" spans="1:9" x14ac:dyDescent="0.25">
      <c r="A210" s="20" t="s">
        <v>18</v>
      </c>
      <c r="B210" s="243" t="s">
        <v>58</v>
      </c>
      <c r="C210" s="243"/>
      <c r="D210" s="243"/>
      <c r="E210" s="243"/>
      <c r="F210" s="243"/>
      <c r="G210" s="243"/>
      <c r="H210" s="243"/>
      <c r="I210" s="243"/>
    </row>
    <row r="211" spans="1:9" x14ac:dyDescent="0.25">
      <c r="A211" s="257" t="s">
        <v>18</v>
      </c>
      <c r="B211" s="235" t="s">
        <v>144</v>
      </c>
      <c r="C211" s="235"/>
      <c r="D211" s="235"/>
      <c r="E211" s="235"/>
      <c r="F211" s="235"/>
      <c r="G211" s="235"/>
      <c r="H211" s="235"/>
      <c r="I211" s="235"/>
    </row>
    <row r="212" spans="1:9" x14ac:dyDescent="0.25">
      <c r="A212" s="257"/>
      <c r="B212" s="235"/>
      <c r="C212" s="235"/>
      <c r="D212" s="235"/>
      <c r="E212" s="235"/>
      <c r="F212" s="235"/>
      <c r="G212" s="235"/>
      <c r="H212" s="235"/>
      <c r="I212" s="235"/>
    </row>
    <row r="213" spans="1:9" x14ac:dyDescent="0.25">
      <c r="A213" s="22"/>
      <c r="B213" s="22"/>
      <c r="C213" s="22"/>
      <c r="D213" s="22"/>
      <c r="E213" s="22"/>
      <c r="F213" s="22"/>
      <c r="G213" s="22"/>
      <c r="H213" s="22"/>
      <c r="I213" s="22"/>
    </row>
    <row r="214" spans="1:9" x14ac:dyDescent="0.25">
      <c r="A214" s="246" t="s">
        <v>59</v>
      </c>
      <c r="B214" s="246"/>
      <c r="C214" s="246"/>
      <c r="D214" s="246"/>
      <c r="E214" s="246"/>
      <c r="F214" s="246"/>
      <c r="G214" s="246"/>
      <c r="H214" s="246"/>
      <c r="I214" s="246"/>
    </row>
    <row r="215" spans="1:9" x14ac:dyDescent="0.25">
      <c r="A215" s="243" t="s">
        <v>424</v>
      </c>
      <c r="B215" s="243"/>
      <c r="C215" s="243"/>
      <c r="D215" s="243"/>
      <c r="E215" s="243"/>
      <c r="F215" s="243"/>
      <c r="G215" s="243"/>
      <c r="H215" s="243"/>
      <c r="I215" s="243"/>
    </row>
    <row r="216" spans="1:9" x14ac:dyDescent="0.25">
      <c r="A216" s="20" t="s">
        <v>18</v>
      </c>
      <c r="B216" s="243" t="s">
        <v>60</v>
      </c>
      <c r="C216" s="243"/>
      <c r="D216" s="243"/>
      <c r="E216" s="243"/>
      <c r="F216" s="243"/>
      <c r="G216" s="243"/>
      <c r="H216" s="243"/>
      <c r="I216" s="243"/>
    </row>
    <row r="217" spans="1:9" x14ac:dyDescent="0.25">
      <c r="A217" s="20" t="s">
        <v>18</v>
      </c>
      <c r="B217" s="243" t="s">
        <v>61</v>
      </c>
      <c r="C217" s="243"/>
      <c r="D217" s="243"/>
      <c r="E217" s="243"/>
      <c r="F217" s="243"/>
      <c r="G217" s="243"/>
      <c r="H217" s="243"/>
      <c r="I217" s="243"/>
    </row>
    <row r="218" spans="1:9" x14ac:dyDescent="0.25">
      <c r="A218" s="20" t="s">
        <v>18</v>
      </c>
      <c r="B218" s="243" t="s">
        <v>62</v>
      </c>
      <c r="C218" s="243"/>
      <c r="D218" s="243"/>
      <c r="E218" s="243"/>
      <c r="F218" s="243"/>
      <c r="G218" s="243"/>
      <c r="H218" s="243"/>
      <c r="I218" s="243"/>
    </row>
    <row r="219" spans="1:9" x14ac:dyDescent="0.25">
      <c r="A219" s="20" t="s">
        <v>18</v>
      </c>
      <c r="B219" s="243" t="s">
        <v>63</v>
      </c>
      <c r="C219" s="243"/>
      <c r="D219" s="243"/>
      <c r="E219" s="243"/>
      <c r="F219" s="243"/>
      <c r="G219" s="243"/>
      <c r="H219" s="243"/>
      <c r="I219" s="243"/>
    </row>
    <row r="220" spans="1:9" x14ac:dyDescent="0.25">
      <c r="A220" s="22"/>
      <c r="B220" s="22"/>
      <c r="C220" s="22"/>
      <c r="D220" s="22"/>
      <c r="E220" s="22"/>
      <c r="F220" s="22"/>
      <c r="G220" s="22"/>
      <c r="H220" s="22"/>
      <c r="I220" s="22"/>
    </row>
    <row r="221" spans="1:9" x14ac:dyDescent="0.25">
      <c r="A221" s="235" t="s">
        <v>64</v>
      </c>
      <c r="B221" s="235"/>
      <c r="C221" s="235"/>
      <c r="D221" s="235"/>
      <c r="E221" s="235"/>
      <c r="F221" s="235"/>
      <c r="G221" s="235"/>
      <c r="H221" s="235"/>
      <c r="I221" s="235"/>
    </row>
    <row r="222" spans="1:9" x14ac:dyDescent="0.25">
      <c r="A222" s="235"/>
      <c r="B222" s="235"/>
      <c r="C222" s="235"/>
      <c r="D222" s="235"/>
      <c r="E222" s="235"/>
      <c r="F222" s="235"/>
      <c r="G222" s="235"/>
      <c r="H222" s="235"/>
      <c r="I222" s="235"/>
    </row>
    <row r="223" spans="1:9" x14ac:dyDescent="0.25">
      <c r="A223" s="20" t="s">
        <v>18</v>
      </c>
      <c r="B223" s="243" t="s">
        <v>65</v>
      </c>
      <c r="C223" s="243"/>
      <c r="D223" s="243"/>
      <c r="E223" s="243"/>
      <c r="F223" s="243"/>
      <c r="G223" s="243"/>
      <c r="H223" s="243"/>
      <c r="I223" s="243"/>
    </row>
    <row r="224" spans="1:9" x14ac:dyDescent="0.25">
      <c r="A224" s="20" t="s">
        <v>18</v>
      </c>
      <c r="B224" s="243" t="s">
        <v>66</v>
      </c>
      <c r="C224" s="243"/>
      <c r="D224" s="243"/>
      <c r="E224" s="243"/>
      <c r="F224" s="243"/>
      <c r="G224" s="243"/>
      <c r="H224" s="243"/>
      <c r="I224" s="243"/>
    </row>
    <row r="225" spans="1:9" x14ac:dyDescent="0.25">
      <c r="A225" s="20" t="s">
        <v>18</v>
      </c>
      <c r="B225" s="243" t="s">
        <v>67</v>
      </c>
      <c r="C225" s="243"/>
      <c r="D225" s="243"/>
      <c r="E225" s="243"/>
      <c r="F225" s="243"/>
      <c r="G225" s="243"/>
      <c r="H225" s="243"/>
      <c r="I225" s="243"/>
    </row>
    <row r="226" spans="1:9" x14ac:dyDescent="0.25">
      <c r="A226" s="20" t="s">
        <v>18</v>
      </c>
      <c r="B226" s="243" t="s">
        <v>68</v>
      </c>
      <c r="C226" s="243"/>
      <c r="D226" s="243"/>
      <c r="E226" s="243"/>
      <c r="F226" s="243"/>
      <c r="G226" s="243"/>
      <c r="H226" s="243"/>
      <c r="I226" s="243"/>
    </row>
    <row r="227" spans="1:9" x14ac:dyDescent="0.25">
      <c r="A227" s="22"/>
      <c r="B227" s="22"/>
      <c r="C227" s="22"/>
      <c r="D227" s="22"/>
      <c r="E227" s="22"/>
      <c r="F227" s="22"/>
      <c r="G227" s="22"/>
      <c r="H227" s="22"/>
      <c r="I227" s="22"/>
    </row>
    <row r="228" spans="1:9" x14ac:dyDescent="0.25">
      <c r="A228" s="246" t="s">
        <v>69</v>
      </c>
      <c r="B228" s="246"/>
      <c r="C228" s="246"/>
      <c r="D228" s="246"/>
      <c r="E228" s="246"/>
      <c r="F228" s="246"/>
      <c r="G228" s="246"/>
      <c r="H228" s="246"/>
      <c r="I228" s="246"/>
    </row>
    <row r="229" spans="1:9" x14ac:dyDescent="0.25">
      <c r="A229" s="235" t="s">
        <v>70</v>
      </c>
      <c r="B229" s="235"/>
      <c r="C229" s="235"/>
      <c r="D229" s="235"/>
      <c r="E229" s="235"/>
      <c r="F229" s="235"/>
      <c r="G229" s="235"/>
      <c r="H229" s="235"/>
      <c r="I229" s="235"/>
    </row>
    <row r="230" spans="1:9" x14ac:dyDescent="0.25">
      <c r="A230" s="235"/>
      <c r="B230" s="235"/>
      <c r="C230" s="235"/>
      <c r="D230" s="235"/>
      <c r="E230" s="235"/>
      <c r="F230" s="235"/>
      <c r="G230" s="235"/>
      <c r="H230" s="235"/>
      <c r="I230" s="235"/>
    </row>
    <row r="231" spans="1:9" x14ac:dyDescent="0.25">
      <c r="A231" s="20" t="s">
        <v>18</v>
      </c>
      <c r="B231" s="243" t="s">
        <v>71</v>
      </c>
      <c r="C231" s="243"/>
      <c r="D231" s="243"/>
      <c r="E231" s="243"/>
      <c r="F231" s="243"/>
      <c r="G231" s="243"/>
      <c r="H231" s="243"/>
      <c r="I231" s="243"/>
    </row>
    <row r="232" spans="1:9" x14ac:dyDescent="0.25">
      <c r="A232" s="20" t="s">
        <v>18</v>
      </c>
      <c r="B232" s="243" t="s">
        <v>72</v>
      </c>
      <c r="C232" s="243"/>
      <c r="D232" s="243"/>
      <c r="E232" s="243"/>
      <c r="F232" s="243"/>
      <c r="G232" s="243"/>
      <c r="H232" s="243"/>
      <c r="I232" s="243"/>
    </row>
    <row r="233" spans="1:9" x14ac:dyDescent="0.25">
      <c r="A233" s="20" t="s">
        <v>18</v>
      </c>
      <c r="B233" s="243" t="s">
        <v>73</v>
      </c>
      <c r="C233" s="243"/>
      <c r="D233" s="243"/>
      <c r="E233" s="243"/>
      <c r="F233" s="243"/>
      <c r="G233" s="243"/>
      <c r="H233" s="243"/>
      <c r="I233" s="243"/>
    </row>
    <row r="234" spans="1:9" x14ac:dyDescent="0.25">
      <c r="A234" s="20" t="s">
        <v>18</v>
      </c>
      <c r="B234" s="243" t="s">
        <v>74</v>
      </c>
      <c r="C234" s="243"/>
      <c r="D234" s="243"/>
      <c r="E234" s="243"/>
      <c r="F234" s="243"/>
      <c r="G234" s="243"/>
      <c r="H234" s="243"/>
      <c r="I234" s="243"/>
    </row>
    <row r="236" spans="1:9" x14ac:dyDescent="0.25">
      <c r="A236" s="246" t="s">
        <v>75</v>
      </c>
      <c r="B236" s="246"/>
      <c r="C236" s="246"/>
      <c r="D236" s="246"/>
      <c r="E236" s="246"/>
      <c r="F236" s="246"/>
      <c r="G236" s="246"/>
      <c r="H236" s="246"/>
      <c r="I236" s="246"/>
    </row>
    <row r="237" spans="1:9" x14ac:dyDescent="0.25">
      <c r="A237" s="235" t="s">
        <v>76</v>
      </c>
      <c r="B237" s="235"/>
      <c r="C237" s="235"/>
      <c r="D237" s="235"/>
      <c r="E237" s="235"/>
      <c r="F237" s="235"/>
      <c r="G237" s="235"/>
      <c r="H237" s="235"/>
      <c r="I237" s="235"/>
    </row>
    <row r="238" spans="1:9" x14ac:dyDescent="0.25">
      <c r="A238" s="235"/>
      <c r="B238" s="235"/>
      <c r="C238" s="235"/>
      <c r="D238" s="235"/>
      <c r="E238" s="235"/>
      <c r="F238" s="235"/>
      <c r="G238" s="235"/>
      <c r="H238" s="235"/>
      <c r="I238" s="235"/>
    </row>
    <row r="239" spans="1:9" x14ac:dyDescent="0.25">
      <c r="A239" s="20" t="s">
        <v>18</v>
      </c>
      <c r="B239" s="243" t="s">
        <v>77</v>
      </c>
      <c r="C239" s="243"/>
      <c r="D239" s="243"/>
      <c r="E239" s="243"/>
      <c r="F239" s="243"/>
      <c r="G239" s="243"/>
      <c r="H239" s="243"/>
      <c r="I239" s="243"/>
    </row>
    <row r="240" spans="1:9" x14ac:dyDescent="0.25">
      <c r="A240" s="20" t="s">
        <v>18</v>
      </c>
      <c r="B240" s="243" t="s">
        <v>117</v>
      </c>
      <c r="C240" s="243"/>
      <c r="D240" s="243"/>
      <c r="E240" s="243"/>
      <c r="F240" s="243"/>
      <c r="G240" s="243"/>
      <c r="H240" s="243"/>
      <c r="I240" s="243"/>
    </row>
    <row r="241" spans="1:9" x14ac:dyDescent="0.25">
      <c r="A241" s="20" t="s">
        <v>18</v>
      </c>
      <c r="B241" s="243" t="s">
        <v>78</v>
      </c>
      <c r="C241" s="243"/>
      <c r="D241" s="243"/>
      <c r="E241" s="243"/>
      <c r="F241" s="243"/>
      <c r="G241" s="243"/>
      <c r="H241" s="243"/>
      <c r="I241" s="243"/>
    </row>
    <row r="242" spans="1:9" x14ac:dyDescent="0.25">
      <c r="A242" s="21"/>
      <c r="B242" s="21"/>
      <c r="C242" s="21"/>
      <c r="D242" s="21"/>
      <c r="E242" s="21"/>
      <c r="F242" s="21"/>
      <c r="G242" s="21"/>
      <c r="H242" s="21"/>
      <c r="I242" s="21"/>
    </row>
    <row r="243" spans="1:9" x14ac:dyDescent="0.25">
      <c r="A243" s="314" t="s">
        <v>410</v>
      </c>
      <c r="B243" s="314"/>
      <c r="C243" s="314"/>
      <c r="D243" s="314"/>
      <c r="E243" s="314"/>
      <c r="F243" s="314"/>
      <c r="G243" s="314"/>
      <c r="H243" s="314"/>
      <c r="I243" s="314"/>
    </row>
    <row r="245" spans="1:9" x14ac:dyDescent="0.25">
      <c r="A245" s="246" t="s">
        <v>80</v>
      </c>
      <c r="B245" s="246"/>
      <c r="C245" s="246"/>
      <c r="D245" s="246"/>
      <c r="E245" s="246"/>
      <c r="F245" s="246"/>
      <c r="G245" s="246"/>
      <c r="H245" s="246"/>
      <c r="I245" s="246"/>
    </row>
    <row r="246" spans="1:9" x14ac:dyDescent="0.25">
      <c r="A246" s="243" t="s">
        <v>81</v>
      </c>
      <c r="B246" s="243"/>
      <c r="C246" s="243"/>
      <c r="D246" s="243"/>
      <c r="E246" s="243"/>
      <c r="F246" s="243"/>
      <c r="G246" s="243"/>
      <c r="H246" s="243"/>
      <c r="I246" s="243"/>
    </row>
    <row r="247" spans="1:9" x14ac:dyDescent="0.25">
      <c r="A247" s="20" t="s">
        <v>18</v>
      </c>
      <c r="B247" s="243" t="s">
        <v>82</v>
      </c>
      <c r="C247" s="243"/>
      <c r="D247" s="243"/>
      <c r="E247" s="243"/>
      <c r="F247" s="243"/>
      <c r="G247" s="243"/>
      <c r="H247" s="243"/>
      <c r="I247" s="243"/>
    </row>
    <row r="248" spans="1:9" x14ac:dyDescent="0.25">
      <c r="A248" s="20" t="s">
        <v>18</v>
      </c>
      <c r="B248" s="243" t="s">
        <v>83</v>
      </c>
      <c r="C248" s="243"/>
      <c r="D248" s="243"/>
      <c r="E248" s="243"/>
      <c r="F248" s="243"/>
      <c r="G248" s="243"/>
      <c r="H248" s="243"/>
      <c r="I248" s="243"/>
    </row>
    <row r="249" spans="1:9" x14ac:dyDescent="0.25">
      <c r="A249" s="20" t="s">
        <v>18</v>
      </c>
      <c r="B249" s="243" t="s">
        <v>84</v>
      </c>
      <c r="C249" s="243"/>
      <c r="D249" s="243"/>
      <c r="E249" s="243"/>
      <c r="F249" s="243"/>
      <c r="G249" s="243"/>
      <c r="H249" s="243"/>
      <c r="I249" s="243"/>
    </row>
    <row r="250" spans="1:9" x14ac:dyDescent="0.25">
      <c r="A250" s="20" t="s">
        <v>18</v>
      </c>
      <c r="B250" s="243" t="s">
        <v>85</v>
      </c>
      <c r="C250" s="243"/>
      <c r="D250" s="243"/>
      <c r="E250" s="243"/>
      <c r="F250" s="243"/>
      <c r="G250" s="243"/>
      <c r="H250" s="243"/>
      <c r="I250" s="243"/>
    </row>
    <row r="251" spans="1:9" x14ac:dyDescent="0.25">
      <c r="A251" s="20" t="s">
        <v>18</v>
      </c>
      <c r="B251" s="243" t="s">
        <v>86</v>
      </c>
      <c r="C251" s="243"/>
      <c r="D251" s="243"/>
      <c r="E251" s="243"/>
      <c r="F251" s="243"/>
      <c r="G251" s="243"/>
      <c r="H251" s="243"/>
      <c r="I251" s="243"/>
    </row>
    <row r="252" spans="1:9" x14ac:dyDescent="0.25">
      <c r="B252" s="243"/>
      <c r="C252" s="243"/>
      <c r="D252" s="243"/>
      <c r="E252" s="243"/>
      <c r="F252" s="243"/>
      <c r="G252" s="243"/>
      <c r="H252" s="243"/>
      <c r="I252" s="243"/>
    </row>
    <row r="253" spans="1:9" ht="18.600000000000001" customHeight="1" x14ac:dyDescent="0.25">
      <c r="A253" s="246" t="s">
        <v>87</v>
      </c>
      <c r="B253" s="246"/>
      <c r="C253" s="246"/>
      <c r="D253" s="246"/>
      <c r="E253" s="246"/>
      <c r="F253" s="246"/>
      <c r="G253" s="246"/>
      <c r="H253" s="246"/>
      <c r="I253" s="246"/>
    </row>
    <row r="254" spans="1:9" ht="21.2" customHeight="1" x14ac:dyDescent="0.25">
      <c r="A254" s="243" t="s">
        <v>88</v>
      </c>
      <c r="B254" s="243"/>
      <c r="C254" s="243"/>
      <c r="D254" s="243"/>
      <c r="E254" s="243"/>
      <c r="F254" s="243"/>
      <c r="G254" s="243"/>
      <c r="H254" s="243"/>
      <c r="I254" s="243"/>
    </row>
    <row r="255" spans="1:9" x14ac:dyDescent="0.25">
      <c r="A255" s="20" t="s">
        <v>18</v>
      </c>
      <c r="B255" s="243" t="s">
        <v>89</v>
      </c>
      <c r="C255" s="243"/>
      <c r="D255" s="243"/>
      <c r="E255" s="243"/>
      <c r="F255" s="243"/>
      <c r="G255" s="243"/>
      <c r="H255" s="243"/>
      <c r="I255" s="243"/>
    </row>
    <row r="256" spans="1:9" x14ac:dyDescent="0.25">
      <c r="A256" s="20" t="s">
        <v>18</v>
      </c>
      <c r="B256" s="243" t="s">
        <v>90</v>
      </c>
      <c r="C256" s="243"/>
      <c r="D256" s="243"/>
      <c r="E256" s="243"/>
      <c r="F256" s="243"/>
      <c r="G256" s="243"/>
      <c r="H256" s="243"/>
      <c r="I256" s="243"/>
    </row>
    <row r="257" spans="1:9" x14ac:dyDescent="0.25">
      <c r="A257" s="20" t="s">
        <v>18</v>
      </c>
      <c r="B257" s="243" t="s">
        <v>91</v>
      </c>
      <c r="C257" s="243"/>
      <c r="D257" s="243"/>
      <c r="E257" s="243"/>
      <c r="F257" s="243"/>
      <c r="G257" s="243"/>
      <c r="H257" s="243"/>
      <c r="I257" s="243"/>
    </row>
    <row r="258" spans="1:9" x14ac:dyDescent="0.25">
      <c r="A258" s="20" t="s">
        <v>18</v>
      </c>
      <c r="B258" s="243" t="s">
        <v>92</v>
      </c>
      <c r="C258" s="243"/>
      <c r="D258" s="243"/>
      <c r="E258" s="243"/>
      <c r="F258" s="243"/>
      <c r="G258" s="243"/>
      <c r="H258" s="243"/>
      <c r="I258" s="243"/>
    </row>
    <row r="260" spans="1:9" x14ac:dyDescent="0.25">
      <c r="A260" s="246" t="s">
        <v>93</v>
      </c>
      <c r="B260" s="246"/>
      <c r="C260" s="246"/>
      <c r="D260" s="246"/>
      <c r="E260" s="246"/>
      <c r="F260" s="246"/>
      <c r="G260" s="246"/>
      <c r="H260" s="246"/>
      <c r="I260" s="246"/>
    </row>
    <row r="262" spans="1:9" x14ac:dyDescent="0.25">
      <c r="A262" s="243" t="s">
        <v>94</v>
      </c>
      <c r="B262" s="243"/>
      <c r="C262" s="243"/>
      <c r="D262" s="243"/>
      <c r="E262" s="243"/>
      <c r="F262" s="243"/>
      <c r="G262" s="243"/>
      <c r="H262" s="243"/>
      <c r="I262" s="243"/>
    </row>
    <row r="263" spans="1:9" x14ac:dyDescent="0.25">
      <c r="A263" s="20" t="s">
        <v>18</v>
      </c>
      <c r="B263" s="243" t="s">
        <v>95</v>
      </c>
      <c r="C263" s="243"/>
      <c r="D263" s="243"/>
      <c r="E263" s="243"/>
      <c r="F263" s="243"/>
      <c r="G263" s="243"/>
      <c r="H263" s="243"/>
      <c r="I263" s="243"/>
    </row>
    <row r="264" spans="1:9" ht="27" customHeight="1" x14ac:dyDescent="0.25">
      <c r="A264" s="20" t="s">
        <v>18</v>
      </c>
      <c r="B264" s="235" t="s">
        <v>387</v>
      </c>
      <c r="C264" s="235"/>
      <c r="D264" s="235"/>
      <c r="E264" s="235"/>
      <c r="F264" s="235"/>
      <c r="G264" s="235"/>
      <c r="H264" s="235"/>
      <c r="I264" s="235"/>
    </row>
    <row r="265" spans="1:9" x14ac:dyDescent="0.25">
      <c r="A265" s="20"/>
      <c r="B265" s="235"/>
      <c r="C265" s="235"/>
      <c r="D265" s="235"/>
      <c r="E265" s="235"/>
      <c r="F265" s="235"/>
      <c r="G265" s="235"/>
      <c r="H265" s="235"/>
      <c r="I265" s="235"/>
    </row>
    <row r="266" spans="1:9" x14ac:dyDescent="0.25">
      <c r="A266" s="20" t="s">
        <v>18</v>
      </c>
      <c r="B266" s="235" t="s">
        <v>388</v>
      </c>
      <c r="C266" s="235"/>
      <c r="D266" s="235"/>
      <c r="E266" s="235"/>
      <c r="F266" s="235"/>
      <c r="G266" s="235"/>
      <c r="H266" s="235"/>
      <c r="I266" s="235"/>
    </row>
    <row r="267" spans="1:9" ht="25.9" customHeight="1" x14ac:dyDescent="0.25">
      <c r="A267" s="20"/>
      <c r="B267" s="235"/>
      <c r="C267" s="235"/>
      <c r="D267" s="235"/>
      <c r="E267" s="235"/>
      <c r="F267" s="235"/>
      <c r="G267" s="235"/>
      <c r="H267" s="235"/>
      <c r="I267" s="235"/>
    </row>
    <row r="268" spans="1:9" ht="20.25" customHeight="1" x14ac:dyDescent="0.25">
      <c r="A268" s="20" t="s">
        <v>18</v>
      </c>
      <c r="B268" s="235" t="s">
        <v>389</v>
      </c>
      <c r="C268" s="235"/>
      <c r="D268" s="235"/>
      <c r="E268" s="235"/>
      <c r="F268" s="235"/>
      <c r="G268" s="235"/>
      <c r="H268" s="235"/>
      <c r="I268" s="235"/>
    </row>
    <row r="269" spans="1:9" ht="24" customHeight="1" x14ac:dyDescent="0.25">
      <c r="A269" s="21"/>
      <c r="B269" s="235"/>
      <c r="C269" s="235"/>
      <c r="D269" s="235"/>
      <c r="E269" s="235"/>
      <c r="F269" s="235"/>
      <c r="G269" s="235"/>
      <c r="H269" s="235"/>
      <c r="I269" s="235"/>
    </row>
    <row r="270" spans="1:9" x14ac:dyDescent="0.25">
      <c r="A270" s="21"/>
      <c r="B270" s="21"/>
      <c r="C270" s="21"/>
      <c r="D270" s="21"/>
      <c r="E270" s="21"/>
      <c r="F270" s="21"/>
      <c r="G270" s="21"/>
      <c r="H270" s="21"/>
      <c r="I270" s="21"/>
    </row>
    <row r="271" spans="1:9" x14ac:dyDescent="0.25">
      <c r="A271" s="235" t="s">
        <v>417</v>
      </c>
      <c r="B271" s="235"/>
      <c r="C271" s="235"/>
      <c r="D271" s="235"/>
      <c r="E271" s="235"/>
      <c r="F271" s="235"/>
      <c r="G271" s="235"/>
      <c r="H271" s="235"/>
      <c r="I271" s="235"/>
    </row>
    <row r="272" spans="1:9" x14ac:dyDescent="0.25">
      <c r="A272" s="235"/>
      <c r="B272" s="235"/>
      <c r="C272" s="235"/>
      <c r="D272" s="235"/>
      <c r="E272" s="235"/>
      <c r="F272" s="235"/>
      <c r="G272" s="235"/>
      <c r="H272" s="235"/>
      <c r="I272" s="235"/>
    </row>
    <row r="273" spans="1:9" ht="18" customHeight="1" x14ac:dyDescent="0.25">
      <c r="A273" s="20" t="s">
        <v>18</v>
      </c>
      <c r="B273" s="243" t="s">
        <v>96</v>
      </c>
      <c r="C273" s="243"/>
      <c r="D273" s="243"/>
      <c r="E273" s="243"/>
      <c r="F273" s="243"/>
      <c r="G273" s="243"/>
      <c r="H273" s="243"/>
      <c r="I273" s="243"/>
    </row>
    <row r="274" spans="1:9" ht="23.25" customHeight="1" x14ac:dyDescent="0.25">
      <c r="A274" s="46" t="s">
        <v>18</v>
      </c>
      <c r="B274" s="235" t="s">
        <v>97</v>
      </c>
      <c r="C274" s="235"/>
      <c r="D274" s="235"/>
      <c r="E274" s="235"/>
      <c r="F274" s="235"/>
      <c r="G274" s="235"/>
      <c r="H274" s="235"/>
      <c r="I274" s="235"/>
    </row>
    <row r="275" spans="1:9" ht="24" customHeight="1" x14ac:dyDescent="0.25">
      <c r="A275" s="20" t="s">
        <v>18</v>
      </c>
      <c r="B275" s="235" t="s">
        <v>98</v>
      </c>
      <c r="C275" s="235"/>
      <c r="D275" s="235"/>
      <c r="E275" s="235"/>
      <c r="F275" s="235"/>
      <c r="G275" s="235"/>
      <c r="H275" s="235"/>
      <c r="I275" s="235"/>
    </row>
    <row r="276" spans="1:9" x14ac:dyDescent="0.25">
      <c r="A276" s="20"/>
      <c r="B276" s="235"/>
      <c r="C276" s="235"/>
      <c r="D276" s="235"/>
      <c r="E276" s="235"/>
      <c r="F276" s="235"/>
      <c r="G276" s="235"/>
      <c r="H276" s="235"/>
      <c r="I276" s="235"/>
    </row>
    <row r="277" spans="1:9" ht="24.75" customHeight="1" x14ac:dyDescent="0.25">
      <c r="A277" s="46" t="s">
        <v>18</v>
      </c>
      <c r="B277" s="235" t="s">
        <v>99</v>
      </c>
      <c r="C277" s="235"/>
      <c r="D277" s="235"/>
      <c r="E277" s="235"/>
      <c r="F277" s="235"/>
      <c r="G277" s="235"/>
      <c r="H277" s="235"/>
      <c r="I277" s="235"/>
    </row>
    <row r="279" spans="1:9" x14ac:dyDescent="0.25">
      <c r="A279" s="235" t="s">
        <v>100</v>
      </c>
      <c r="B279" s="235"/>
      <c r="C279" s="235"/>
      <c r="D279" s="235"/>
      <c r="E279" s="235"/>
      <c r="F279" s="235"/>
      <c r="G279" s="235"/>
      <c r="H279" s="235"/>
      <c r="I279" s="235"/>
    </row>
    <row r="280" spans="1:9" x14ac:dyDescent="0.25">
      <c r="A280" s="235"/>
      <c r="B280" s="235"/>
      <c r="C280" s="235"/>
      <c r="D280" s="235"/>
      <c r="E280" s="235"/>
      <c r="F280" s="235"/>
      <c r="G280" s="235"/>
      <c r="H280" s="235"/>
      <c r="I280" s="235"/>
    </row>
    <row r="281" spans="1:9" x14ac:dyDescent="0.25">
      <c r="A281" s="20" t="s">
        <v>18</v>
      </c>
      <c r="B281" s="235" t="s">
        <v>101</v>
      </c>
      <c r="C281" s="235"/>
      <c r="D281" s="235"/>
      <c r="E281" s="235"/>
      <c r="F281" s="235"/>
      <c r="G281" s="235"/>
      <c r="H281" s="235"/>
      <c r="I281" s="235"/>
    </row>
    <row r="282" spans="1:9" x14ac:dyDescent="0.25">
      <c r="A282" s="20"/>
      <c r="B282" s="235"/>
      <c r="C282" s="235"/>
      <c r="D282" s="235"/>
      <c r="E282" s="235"/>
      <c r="F282" s="235"/>
      <c r="G282" s="235"/>
      <c r="H282" s="235"/>
      <c r="I282" s="235"/>
    </row>
    <row r="283" spans="1:9" x14ac:dyDescent="0.25">
      <c r="A283" s="20" t="s">
        <v>18</v>
      </c>
      <c r="B283" s="243" t="s">
        <v>102</v>
      </c>
      <c r="C283" s="243"/>
      <c r="D283" s="243"/>
      <c r="E283" s="243"/>
      <c r="F283" s="243"/>
      <c r="G283" s="243"/>
      <c r="H283" s="243"/>
      <c r="I283" s="243"/>
    </row>
    <row r="284" spans="1:9" x14ac:dyDescent="0.25">
      <c r="A284" s="20" t="s">
        <v>18</v>
      </c>
      <c r="B284" s="243" t="s">
        <v>103</v>
      </c>
      <c r="C284" s="243"/>
      <c r="D284" s="243"/>
      <c r="E284" s="243"/>
      <c r="F284" s="243"/>
      <c r="G284" s="243"/>
      <c r="H284" s="243"/>
      <c r="I284" s="243"/>
    </row>
    <row r="285" spans="1:9" x14ac:dyDescent="0.25">
      <c r="A285" s="20" t="s">
        <v>18</v>
      </c>
      <c r="B285" s="243" t="s">
        <v>104</v>
      </c>
      <c r="C285" s="243"/>
      <c r="D285" s="243"/>
      <c r="E285" s="243"/>
      <c r="F285" s="243"/>
      <c r="G285" s="243"/>
      <c r="H285" s="243"/>
      <c r="I285" s="243"/>
    </row>
    <row r="286" spans="1:9" ht="14.25" customHeight="1" x14ac:dyDescent="0.25"/>
    <row r="287" spans="1:9" ht="18" customHeight="1" x14ac:dyDescent="0.25">
      <c r="A287" s="235" t="s">
        <v>390</v>
      </c>
      <c r="B287" s="235"/>
      <c r="C287" s="235"/>
      <c r="D287" s="235"/>
      <c r="E287" s="235"/>
      <c r="F287" s="235"/>
      <c r="G287" s="235"/>
      <c r="H287" s="235"/>
      <c r="I287" s="235"/>
    </row>
    <row r="288" spans="1:9" ht="22.5" customHeight="1" x14ac:dyDescent="0.25">
      <c r="A288" s="235"/>
      <c r="B288" s="235"/>
      <c r="C288" s="235"/>
      <c r="D288" s="235"/>
      <c r="E288" s="235"/>
      <c r="F288" s="235"/>
      <c r="G288" s="235"/>
      <c r="H288" s="235"/>
      <c r="I288" s="235"/>
    </row>
    <row r="289" spans="1:20" x14ac:dyDescent="0.25">
      <c r="A289" s="20" t="s">
        <v>18</v>
      </c>
      <c r="B289" s="243" t="s">
        <v>105</v>
      </c>
      <c r="C289" s="243"/>
      <c r="D289" s="243"/>
      <c r="E289" s="243"/>
      <c r="F289" s="243"/>
      <c r="G289" s="243"/>
      <c r="H289" s="243"/>
      <c r="I289" s="243"/>
    </row>
    <row r="290" spans="1:20" x14ac:dyDescent="0.25">
      <c r="A290" s="20" t="s">
        <v>18</v>
      </c>
      <c r="B290" s="243" t="s">
        <v>106</v>
      </c>
      <c r="C290" s="243"/>
      <c r="D290" s="243"/>
      <c r="E290" s="243"/>
      <c r="F290" s="243"/>
      <c r="G290" s="243"/>
      <c r="H290" s="243"/>
      <c r="I290" s="243"/>
    </row>
    <row r="291" spans="1:20" x14ac:dyDescent="0.25">
      <c r="A291" s="20" t="s">
        <v>18</v>
      </c>
      <c r="B291" s="243" t="s">
        <v>107</v>
      </c>
      <c r="C291" s="243"/>
      <c r="D291" s="243"/>
      <c r="E291" s="243"/>
      <c r="F291" s="243"/>
      <c r="G291" s="243"/>
      <c r="H291" s="243"/>
      <c r="I291" s="243"/>
    </row>
    <row r="292" spans="1:20" x14ac:dyDescent="0.25">
      <c r="A292" s="20" t="s">
        <v>18</v>
      </c>
      <c r="B292" s="243" t="s">
        <v>108</v>
      </c>
      <c r="C292" s="243"/>
      <c r="D292" s="243"/>
      <c r="E292" s="243"/>
      <c r="F292" s="243"/>
      <c r="G292" s="243"/>
      <c r="H292" s="243"/>
      <c r="I292" s="243"/>
    </row>
    <row r="293" spans="1:20" x14ac:dyDescent="0.25">
      <c r="A293" s="20"/>
      <c r="B293" s="33"/>
      <c r="C293" s="33"/>
      <c r="D293" s="33"/>
      <c r="E293" s="33"/>
      <c r="F293" s="33"/>
      <c r="G293" s="33"/>
      <c r="H293" s="33"/>
      <c r="I293" s="33"/>
    </row>
    <row r="294" spans="1:20" x14ac:dyDescent="0.25">
      <c r="A294" s="330" t="s">
        <v>347</v>
      </c>
      <c r="B294" s="331"/>
      <c r="C294" s="331"/>
      <c r="D294" s="331"/>
      <c r="E294" s="331"/>
      <c r="F294" s="331"/>
      <c r="G294" s="331"/>
      <c r="H294" s="331"/>
      <c r="I294" s="331"/>
    </row>
    <row r="295" spans="1:20" x14ac:dyDescent="0.25">
      <c r="A295" s="20"/>
      <c r="B295" s="33"/>
      <c r="C295" s="33"/>
      <c r="D295" s="33"/>
      <c r="E295" s="33"/>
      <c r="F295" s="33"/>
      <c r="G295" s="33"/>
      <c r="H295" s="33"/>
      <c r="I295" s="33"/>
    </row>
    <row r="296" spans="1:20" ht="45.75" customHeight="1" x14ac:dyDescent="0.25">
      <c r="A296" s="378" t="s">
        <v>411</v>
      </c>
      <c r="B296" s="379"/>
      <c r="C296" s="379"/>
      <c r="D296" s="379"/>
      <c r="E296" s="379"/>
      <c r="F296" s="379"/>
      <c r="G296" s="379"/>
      <c r="H296" s="379"/>
      <c r="I296" s="379"/>
    </row>
    <row r="297" spans="1:20" x14ac:dyDescent="0.25">
      <c r="A297" s="199"/>
      <c r="B297" s="200"/>
      <c r="C297" s="200"/>
      <c r="D297" s="200"/>
      <c r="E297" s="200"/>
      <c r="F297" s="200"/>
      <c r="G297" s="200"/>
      <c r="H297" s="200"/>
      <c r="I297" s="200"/>
    </row>
    <row r="298" spans="1:20" ht="29.25" customHeight="1" x14ac:dyDescent="0.25">
      <c r="A298" s="250" t="s">
        <v>342</v>
      </c>
      <c r="B298" s="251"/>
      <c r="C298" s="251"/>
      <c r="D298" s="251"/>
      <c r="E298" s="251"/>
      <c r="F298" s="251"/>
      <c r="G298" s="251"/>
      <c r="H298" s="251"/>
      <c r="I298" s="251"/>
    </row>
    <row r="299" spans="1:20" x14ac:dyDescent="0.25">
      <c r="A299" s="199"/>
      <c r="B299" s="200"/>
      <c r="C299" s="200"/>
      <c r="D299" s="200"/>
      <c r="E299" s="200"/>
      <c r="F299" s="200"/>
      <c r="G299" s="200"/>
      <c r="H299" s="200"/>
      <c r="I299" s="200"/>
    </row>
    <row r="300" spans="1:20" ht="42" customHeight="1" x14ac:dyDescent="0.25">
      <c r="A300" s="248" t="s">
        <v>349</v>
      </c>
      <c r="B300" s="237"/>
      <c r="C300" s="237"/>
      <c r="D300" s="237"/>
      <c r="E300" s="237"/>
      <c r="F300" s="237"/>
      <c r="G300" s="237"/>
      <c r="H300" s="237"/>
      <c r="I300" s="237"/>
      <c r="L300" s="236"/>
      <c r="M300" s="237"/>
      <c r="N300" s="237"/>
      <c r="O300" s="237"/>
      <c r="P300" s="237"/>
      <c r="Q300" s="237"/>
      <c r="R300" s="237"/>
      <c r="S300" s="237"/>
      <c r="T300" s="237"/>
    </row>
    <row r="301" spans="1:20" ht="22.5" customHeight="1" x14ac:dyDescent="0.25">
      <c r="A301" s="248" t="s">
        <v>365</v>
      </c>
      <c r="B301" s="236"/>
      <c r="C301" s="236"/>
      <c r="D301" s="236"/>
      <c r="E301" s="236"/>
      <c r="F301" s="236"/>
      <c r="G301" s="236"/>
      <c r="H301" s="236"/>
      <c r="I301" s="236"/>
    </row>
    <row r="302" spans="1:20" ht="35.25" customHeight="1" x14ac:dyDescent="0.25">
      <c r="A302" s="249" t="s">
        <v>366</v>
      </c>
      <c r="B302" s="239"/>
      <c r="C302" s="239"/>
      <c r="D302" s="239"/>
      <c r="E302" s="239"/>
      <c r="F302" s="239"/>
      <c r="G302" s="239"/>
      <c r="H302" s="239"/>
      <c r="I302" s="239"/>
      <c r="L302" s="236"/>
      <c r="M302" s="238"/>
      <c r="N302" s="238"/>
      <c r="O302" s="238"/>
      <c r="P302" s="238"/>
      <c r="Q302" s="238"/>
      <c r="R302" s="238"/>
      <c r="S302" s="238"/>
      <c r="T302" s="238"/>
    </row>
    <row r="303" spans="1:20" ht="52.5" customHeight="1" x14ac:dyDescent="0.25">
      <c r="A303" s="249" t="s">
        <v>351</v>
      </c>
      <c r="B303" s="239"/>
      <c r="C303" s="239"/>
      <c r="D303" s="239"/>
      <c r="E303" s="239"/>
      <c r="F303" s="239"/>
      <c r="G303" s="239"/>
      <c r="H303" s="239"/>
      <c r="I303" s="239"/>
      <c r="L303" s="195"/>
      <c r="M303" s="239"/>
      <c r="N303" s="239"/>
      <c r="O303" s="239"/>
      <c r="P303" s="239"/>
      <c r="Q303" s="239"/>
      <c r="R303" s="239"/>
      <c r="S303" s="239"/>
      <c r="T303" s="33"/>
    </row>
    <row r="304" spans="1:20" ht="48" customHeight="1" x14ac:dyDescent="0.25">
      <c r="A304" s="249" t="s">
        <v>353</v>
      </c>
      <c r="B304" s="239"/>
      <c r="C304" s="239"/>
      <c r="D304" s="239"/>
      <c r="E304" s="239"/>
      <c r="F304" s="239"/>
      <c r="G304" s="239"/>
      <c r="H304" s="239"/>
      <c r="I304" s="239"/>
      <c r="L304" s="195"/>
      <c r="M304" s="239"/>
      <c r="N304" s="239"/>
      <c r="O304" s="239"/>
      <c r="P304" s="239"/>
      <c r="Q304" s="239"/>
      <c r="R304" s="239"/>
      <c r="S304" s="239"/>
      <c r="T304" s="33"/>
    </row>
    <row r="305" spans="1:20" ht="42" customHeight="1" x14ac:dyDescent="0.25">
      <c r="A305" s="360" t="s">
        <v>341</v>
      </c>
      <c r="B305" s="361"/>
      <c r="C305" s="361"/>
      <c r="D305" s="361"/>
      <c r="E305" s="361"/>
      <c r="F305" s="361"/>
      <c r="G305" s="361"/>
      <c r="H305" s="361"/>
      <c r="I305" s="361"/>
      <c r="L305" s="195"/>
      <c r="M305" s="239"/>
      <c r="N305" s="239"/>
      <c r="O305" s="239"/>
      <c r="P305" s="239"/>
      <c r="Q305" s="239"/>
      <c r="R305" s="239"/>
      <c r="S305" s="239"/>
      <c r="T305" s="33"/>
    </row>
    <row r="306" spans="1:20" ht="34.5" customHeight="1" x14ac:dyDescent="0.25">
      <c r="A306" s="374" t="s">
        <v>354</v>
      </c>
      <c r="B306" s="375"/>
      <c r="C306" s="375"/>
      <c r="D306" s="375"/>
      <c r="E306" s="375"/>
      <c r="F306" s="375"/>
      <c r="G306" s="375"/>
      <c r="H306" s="375"/>
      <c r="I306" s="375"/>
      <c r="L306" s="195"/>
      <c r="M306" s="194"/>
      <c r="N306" s="33"/>
      <c r="O306" s="33"/>
      <c r="P306" s="33"/>
      <c r="Q306" s="33"/>
      <c r="R306" s="33"/>
      <c r="S306" s="33"/>
      <c r="T306" s="33"/>
    </row>
    <row r="307" spans="1:20" ht="15.75" customHeight="1" x14ac:dyDescent="0.25">
      <c r="A307" s="202"/>
      <c r="B307" s="204"/>
      <c r="C307" s="204"/>
      <c r="D307" s="204"/>
      <c r="E307" s="204"/>
      <c r="F307" s="204"/>
      <c r="G307" s="204"/>
      <c r="H307" s="204"/>
      <c r="I307" s="204"/>
      <c r="L307" s="236"/>
      <c r="M307" s="238"/>
      <c r="N307" s="238"/>
      <c r="O307" s="238"/>
      <c r="P307" s="238"/>
      <c r="Q307" s="238"/>
      <c r="R307" s="238"/>
      <c r="S307" s="238"/>
      <c r="T307" s="238"/>
    </row>
    <row r="308" spans="1:20" ht="24.75" customHeight="1" x14ac:dyDescent="0.25">
      <c r="A308" s="212" t="s">
        <v>18</v>
      </c>
      <c r="B308" s="249" t="s">
        <v>355</v>
      </c>
      <c r="C308" s="239"/>
      <c r="D308" s="239"/>
      <c r="E308" s="239"/>
      <c r="F308" s="239"/>
      <c r="G308" s="239"/>
      <c r="H308" s="239"/>
      <c r="I308" s="204"/>
      <c r="L308" s="195"/>
      <c r="M308" s="239"/>
      <c r="N308" s="239"/>
      <c r="O308" s="239"/>
      <c r="P308" s="239"/>
      <c r="Q308" s="239"/>
      <c r="R308" s="239"/>
      <c r="S308" s="239"/>
      <c r="T308" s="33"/>
    </row>
    <row r="309" spans="1:20" ht="25.5" customHeight="1" x14ac:dyDescent="0.25">
      <c r="A309" s="213" t="s">
        <v>18</v>
      </c>
      <c r="B309" s="249" t="s">
        <v>357</v>
      </c>
      <c r="C309" s="239"/>
      <c r="D309" s="239"/>
      <c r="E309" s="239"/>
      <c r="F309" s="239"/>
      <c r="G309" s="239"/>
      <c r="H309" s="239"/>
      <c r="I309" s="202"/>
      <c r="L309" s="195"/>
      <c r="M309" s="196"/>
      <c r="N309" s="196"/>
      <c r="O309" s="196"/>
      <c r="P309" s="196"/>
      <c r="Q309" s="196"/>
      <c r="R309" s="196"/>
      <c r="S309" s="196"/>
      <c r="T309" s="33"/>
    </row>
    <row r="310" spans="1:20" ht="45" customHeight="1" x14ac:dyDescent="0.25">
      <c r="A310" s="330" t="s">
        <v>356</v>
      </c>
      <c r="B310" s="376"/>
      <c r="C310" s="376"/>
      <c r="D310" s="376"/>
      <c r="E310" s="376"/>
      <c r="F310" s="376"/>
      <c r="G310" s="376"/>
      <c r="H310" s="376"/>
      <c r="I310" s="376"/>
      <c r="L310" s="203"/>
      <c r="M310" s="203"/>
      <c r="N310" s="203"/>
      <c r="O310" s="203"/>
      <c r="P310" s="203"/>
      <c r="Q310" s="203"/>
      <c r="R310" s="203"/>
      <c r="S310" s="203"/>
      <c r="T310" s="203"/>
    </row>
    <row r="311" spans="1:20" ht="15.75" customHeight="1" x14ac:dyDescent="0.25">
      <c r="A311" s="202"/>
      <c r="B311" s="204"/>
      <c r="C311" s="204"/>
      <c r="D311" s="204"/>
      <c r="E311" s="204"/>
      <c r="F311" s="204"/>
      <c r="G311" s="204"/>
      <c r="H311" s="204"/>
      <c r="I311" s="204"/>
      <c r="L311" s="203"/>
      <c r="M311" s="203"/>
      <c r="N311" s="203"/>
      <c r="O311" s="203"/>
      <c r="P311" s="203"/>
      <c r="Q311" s="203"/>
      <c r="R311" s="203"/>
      <c r="S311" s="203"/>
      <c r="T311" s="203"/>
    </row>
    <row r="312" spans="1:20" ht="16.5" customHeight="1" x14ac:dyDescent="0.25">
      <c r="A312" s="374" t="s">
        <v>352</v>
      </c>
      <c r="B312" s="377"/>
      <c r="C312" s="377"/>
      <c r="D312" s="377"/>
      <c r="E312" s="377"/>
      <c r="F312" s="377"/>
      <c r="G312" s="377"/>
      <c r="H312" s="377"/>
      <c r="I312" s="377"/>
    </row>
    <row r="313" spans="1:20" ht="15.75" customHeight="1" x14ac:dyDescent="0.25">
      <c r="A313" s="195"/>
      <c r="I313" s="33"/>
    </row>
    <row r="314" spans="1:20" ht="36" customHeight="1" x14ac:dyDescent="0.25">
      <c r="A314" s="214" t="s">
        <v>18</v>
      </c>
      <c r="B314" s="249" t="s">
        <v>358</v>
      </c>
      <c r="C314" s="239"/>
      <c r="D314" s="239"/>
      <c r="E314" s="239"/>
      <c r="F314" s="239"/>
      <c r="G314" s="239"/>
      <c r="H314" s="239"/>
      <c r="I314" s="33"/>
    </row>
    <row r="315" spans="1:20" ht="27.75" customHeight="1" x14ac:dyDescent="0.25">
      <c r="A315" s="213" t="s">
        <v>18</v>
      </c>
      <c r="B315" s="238" t="s">
        <v>391</v>
      </c>
      <c r="C315" s="238"/>
      <c r="D315" s="238"/>
      <c r="E315" s="238"/>
      <c r="F315" s="238"/>
      <c r="G315" s="238"/>
      <c r="H315" s="238"/>
      <c r="I315" s="238"/>
    </row>
    <row r="316" spans="1:20" x14ac:dyDescent="0.25">
      <c r="A316" s="195"/>
      <c r="B316" s="21"/>
      <c r="C316" s="21"/>
      <c r="D316" s="21"/>
      <c r="E316" s="21"/>
      <c r="F316" s="21"/>
      <c r="G316" s="21"/>
      <c r="H316" s="21"/>
      <c r="I316" s="224"/>
    </row>
    <row r="317" spans="1:20" x14ac:dyDescent="0.25">
      <c r="A317" s="195"/>
      <c r="B317" s="224"/>
      <c r="C317" s="229" t="s">
        <v>18</v>
      </c>
      <c r="D317" s="235" t="s">
        <v>392</v>
      </c>
      <c r="E317" s="235"/>
      <c r="F317" s="235"/>
      <c r="G317" s="235"/>
      <c r="H317" s="235"/>
      <c r="I317" s="235"/>
    </row>
    <row r="318" spans="1:20" x14ac:dyDescent="0.25">
      <c r="A318" s="195"/>
      <c r="B318" s="224"/>
      <c r="C318" s="229" t="s">
        <v>18</v>
      </c>
      <c r="D318" s="235" t="s">
        <v>393</v>
      </c>
      <c r="E318" s="235"/>
      <c r="F318" s="235"/>
      <c r="G318" s="235"/>
      <c r="H318" s="235"/>
      <c r="I318" s="235"/>
    </row>
    <row r="319" spans="1:20" x14ac:dyDescent="0.25">
      <c r="A319" s="195"/>
      <c r="B319" s="224"/>
      <c r="C319" s="229" t="s">
        <v>18</v>
      </c>
      <c r="D319" s="235" t="s">
        <v>350</v>
      </c>
      <c r="E319" s="235"/>
      <c r="F319" s="235"/>
      <c r="G319" s="235"/>
      <c r="H319" s="235"/>
      <c r="I319" s="235"/>
      <c r="O319" s="231"/>
    </row>
    <row r="320" spans="1:20" ht="42.75" customHeight="1" x14ac:dyDescent="0.25">
      <c r="A320" s="195"/>
      <c r="B320" s="224"/>
      <c r="C320" s="229"/>
      <c r="D320" s="271" t="s">
        <v>400</v>
      </c>
      <c r="E320" s="271"/>
      <c r="F320" s="271"/>
      <c r="G320" s="271"/>
      <c r="H320" s="271"/>
      <c r="I320" s="271"/>
    </row>
    <row r="321" spans="1:9" ht="37.5" customHeight="1" x14ac:dyDescent="0.25">
      <c r="A321" s="195"/>
      <c r="B321" s="224"/>
      <c r="C321" s="229"/>
      <c r="D321" s="229" t="s">
        <v>18</v>
      </c>
      <c r="E321" s="235" t="s">
        <v>382</v>
      </c>
      <c r="F321" s="235"/>
      <c r="G321" s="235"/>
      <c r="H321" s="235"/>
      <c r="I321" s="235"/>
    </row>
    <row r="322" spans="1:9" ht="30" customHeight="1" x14ac:dyDescent="0.25">
      <c r="A322" s="195"/>
      <c r="B322" s="224"/>
      <c r="C322" s="229"/>
      <c r="D322" s="229" t="s">
        <v>18</v>
      </c>
      <c r="E322" s="235" t="s">
        <v>381</v>
      </c>
      <c r="F322" s="235"/>
      <c r="G322" s="235"/>
      <c r="H322" s="235"/>
      <c r="I322" s="235"/>
    </row>
    <row r="323" spans="1:9" x14ac:dyDescent="0.25">
      <c r="A323" s="195"/>
      <c r="B323" s="194"/>
      <c r="C323" s="215"/>
      <c r="D323" s="219"/>
      <c r="E323" s="215" t="s">
        <v>18</v>
      </c>
      <c r="F323" s="235" t="s">
        <v>375</v>
      </c>
      <c r="G323" s="235"/>
      <c r="H323" s="225"/>
      <c r="I323" s="218"/>
    </row>
    <row r="324" spans="1:9" x14ac:dyDescent="0.25">
      <c r="A324" s="195"/>
      <c r="B324" s="194"/>
      <c r="C324" s="215"/>
      <c r="D324" s="219"/>
      <c r="E324" s="215" t="s">
        <v>18</v>
      </c>
      <c r="F324" s="235" t="s">
        <v>376</v>
      </c>
      <c r="G324" s="235"/>
      <c r="H324" s="235"/>
      <c r="I324" s="218"/>
    </row>
    <row r="325" spans="1:9" ht="18.75" customHeight="1" x14ac:dyDescent="0.25">
      <c r="A325" s="195"/>
      <c r="B325" s="194"/>
      <c r="C325" s="215"/>
      <c r="D325" s="219"/>
      <c r="E325" s="215" t="s">
        <v>18</v>
      </c>
      <c r="F325" s="235" t="s">
        <v>384</v>
      </c>
      <c r="G325" s="235"/>
      <c r="H325" s="235"/>
      <c r="I325" s="218"/>
    </row>
    <row r="326" spans="1:9" ht="18.75" customHeight="1" x14ac:dyDescent="0.25">
      <c r="A326" s="195"/>
      <c r="B326" s="194"/>
      <c r="C326" s="215"/>
      <c r="D326" s="222"/>
      <c r="E326" s="215" t="s">
        <v>18</v>
      </c>
      <c r="F326" s="227" t="s">
        <v>383</v>
      </c>
      <c r="G326" s="221"/>
      <c r="H326" s="221"/>
      <c r="I326" s="221"/>
    </row>
    <row r="327" spans="1:9" x14ac:dyDescent="0.25">
      <c r="A327" s="195"/>
      <c r="B327" s="194"/>
      <c r="C327" s="215"/>
      <c r="D327" s="219"/>
      <c r="E327" s="215" t="s">
        <v>18</v>
      </c>
      <c r="F327" s="235" t="s">
        <v>377</v>
      </c>
      <c r="G327" s="235"/>
      <c r="H327" s="235"/>
      <c r="I327" s="218"/>
    </row>
    <row r="328" spans="1:9" x14ac:dyDescent="0.25">
      <c r="A328" s="195"/>
      <c r="B328" s="194"/>
      <c r="C328" s="215"/>
      <c r="D328" s="219"/>
      <c r="E328" s="215" t="s">
        <v>18</v>
      </c>
      <c r="F328" s="235" t="s">
        <v>385</v>
      </c>
      <c r="G328" s="235"/>
      <c r="H328" s="235"/>
      <c r="I328" s="235"/>
    </row>
    <row r="329" spans="1:9" ht="30.75" customHeight="1" x14ac:dyDescent="0.25">
      <c r="A329" s="195"/>
      <c r="B329" s="224"/>
      <c r="C329" s="229"/>
      <c r="D329" s="225"/>
      <c r="E329" s="229" t="s">
        <v>18</v>
      </c>
      <c r="F329" s="235" t="s">
        <v>378</v>
      </c>
      <c r="G329" s="235"/>
      <c r="H329" s="235"/>
      <c r="I329" s="235"/>
    </row>
    <row r="330" spans="1:9" x14ac:dyDescent="0.25">
      <c r="B330" s="21"/>
      <c r="C330" s="21"/>
      <c r="D330" s="21"/>
      <c r="E330" s="229" t="s">
        <v>18</v>
      </c>
      <c r="F330" s="22" t="s">
        <v>386</v>
      </c>
      <c r="G330" s="21"/>
      <c r="H330" s="21"/>
      <c r="I330" s="21"/>
    </row>
    <row r="331" spans="1:9" x14ac:dyDescent="0.25">
      <c r="A331" s="195"/>
      <c r="B331" s="224"/>
      <c r="C331" s="229"/>
      <c r="D331" s="225"/>
      <c r="E331" s="229" t="s">
        <v>18</v>
      </c>
      <c r="F331" s="235" t="s">
        <v>379</v>
      </c>
      <c r="G331" s="235"/>
      <c r="H331" s="235"/>
      <c r="I331" s="235"/>
    </row>
    <row r="332" spans="1:9" x14ac:dyDescent="0.25">
      <c r="A332" s="195"/>
      <c r="B332" s="224"/>
      <c r="C332" s="229"/>
      <c r="D332" s="225"/>
      <c r="E332" s="229"/>
      <c r="F332" s="225"/>
      <c r="G332" s="225"/>
      <c r="H332" s="225"/>
      <c r="I332" s="225"/>
    </row>
    <row r="333" spans="1:9" x14ac:dyDescent="0.25">
      <c r="A333" s="195"/>
      <c r="B333" s="365" t="s">
        <v>380</v>
      </c>
      <c r="C333" s="366"/>
      <c r="D333" s="366"/>
      <c r="E333" s="366"/>
      <c r="F333" s="366"/>
      <c r="G333" s="366"/>
      <c r="H333" s="366"/>
      <c r="I333" s="367"/>
    </row>
    <row r="334" spans="1:9" x14ac:dyDescent="0.25">
      <c r="A334" s="195"/>
      <c r="B334" s="368"/>
      <c r="C334" s="369"/>
      <c r="D334" s="369"/>
      <c r="E334" s="369"/>
      <c r="F334" s="369"/>
      <c r="G334" s="369"/>
      <c r="H334" s="369"/>
      <c r="I334" s="370"/>
    </row>
    <row r="335" spans="1:9" x14ac:dyDescent="0.25">
      <c r="A335" s="195"/>
      <c r="B335" s="368"/>
      <c r="C335" s="369"/>
      <c r="D335" s="369"/>
      <c r="E335" s="369"/>
      <c r="F335" s="369"/>
      <c r="G335" s="369"/>
      <c r="H335" s="369"/>
      <c r="I335" s="370"/>
    </row>
    <row r="336" spans="1:9" x14ac:dyDescent="0.25">
      <c r="A336" s="195"/>
      <c r="B336" s="368"/>
      <c r="C336" s="369"/>
      <c r="D336" s="369"/>
      <c r="E336" s="369"/>
      <c r="F336" s="369"/>
      <c r="G336" s="369"/>
      <c r="H336" s="369"/>
      <c r="I336" s="370"/>
    </row>
    <row r="337" spans="1:9" x14ac:dyDescent="0.25">
      <c r="A337" s="195"/>
      <c r="B337" s="371"/>
      <c r="C337" s="372"/>
      <c r="D337" s="372"/>
      <c r="E337" s="372"/>
      <c r="F337" s="372"/>
      <c r="G337" s="372"/>
      <c r="H337" s="372"/>
      <c r="I337" s="373"/>
    </row>
    <row r="338" spans="1:9" x14ac:dyDescent="0.25">
      <c r="A338" s="195"/>
      <c r="B338" s="194"/>
      <c r="C338" s="201"/>
      <c r="D338" s="196"/>
      <c r="E338" s="196"/>
      <c r="F338" s="196"/>
      <c r="G338" s="196"/>
      <c r="H338" s="196"/>
      <c r="I338" s="196"/>
    </row>
    <row r="339" spans="1:9" ht="42" customHeight="1" x14ac:dyDescent="0.25">
      <c r="A339" s="358" t="s">
        <v>394</v>
      </c>
      <c r="B339" s="359"/>
      <c r="C339" s="359"/>
      <c r="D339" s="359"/>
      <c r="E339" s="359"/>
      <c r="F339" s="359"/>
      <c r="G339" s="359"/>
      <c r="H339" s="359"/>
      <c r="I339" s="359"/>
    </row>
    <row r="340" spans="1:9" ht="15" customHeight="1" x14ac:dyDescent="0.25">
      <c r="A340" s="362" t="s">
        <v>367</v>
      </c>
      <c r="B340" s="363"/>
      <c r="C340" s="230" t="s">
        <v>363</v>
      </c>
      <c r="D340" s="235" t="s">
        <v>395</v>
      </c>
      <c r="E340" s="235"/>
      <c r="F340" s="235"/>
      <c r="G340" s="235"/>
      <c r="H340" s="206"/>
      <c r="I340" s="206"/>
    </row>
    <row r="341" spans="1:9" ht="15" customHeight="1" x14ac:dyDescent="0.25">
      <c r="A341" s="234" t="s">
        <v>367</v>
      </c>
      <c r="B341" s="234"/>
      <c r="C341" s="230" t="s">
        <v>363</v>
      </c>
      <c r="D341" s="235" t="s">
        <v>374</v>
      </c>
      <c r="E341" s="235"/>
      <c r="F341" s="235"/>
      <c r="G341" s="230"/>
      <c r="H341" s="217"/>
      <c r="I341" s="217"/>
    </row>
    <row r="342" spans="1:9" ht="15" customHeight="1" x14ac:dyDescent="0.25">
      <c r="A342" s="206"/>
      <c r="B342" s="206"/>
      <c r="C342" s="230"/>
      <c r="D342" s="230"/>
      <c r="E342" s="230"/>
      <c r="F342" s="230"/>
      <c r="G342" s="230"/>
      <c r="H342" s="206"/>
      <c r="I342" s="206"/>
    </row>
    <row r="343" spans="1:9" x14ac:dyDescent="0.25">
      <c r="A343" s="195"/>
      <c r="B343" s="196"/>
      <c r="C343" s="196"/>
      <c r="D343" s="33"/>
      <c r="E343" s="33"/>
      <c r="F343" s="33"/>
      <c r="G343" s="33"/>
      <c r="H343" s="33"/>
      <c r="I343" s="33"/>
    </row>
    <row r="344" spans="1:9" ht="53.25" customHeight="1" x14ac:dyDescent="0.25">
      <c r="A344" s="356" t="s">
        <v>368</v>
      </c>
      <c r="B344" s="357"/>
      <c r="C344" s="357"/>
      <c r="D344" s="357"/>
      <c r="E344" s="357"/>
      <c r="F344" s="357"/>
      <c r="G344" s="357"/>
      <c r="H344" s="357"/>
      <c r="I344" s="357"/>
    </row>
    <row r="345" spans="1:9" x14ac:dyDescent="0.25">
      <c r="A345" s="195"/>
      <c r="B345" s="196"/>
      <c r="C345" s="196"/>
      <c r="D345" s="33"/>
      <c r="E345" s="33"/>
      <c r="F345" s="33"/>
      <c r="G345" s="33"/>
      <c r="H345" s="33"/>
      <c r="I345" s="33"/>
    </row>
    <row r="346" spans="1:9" x14ac:dyDescent="0.25">
      <c r="A346" s="347" t="s">
        <v>401</v>
      </c>
      <c r="B346" s="348"/>
      <c r="C346" s="348"/>
      <c r="D346" s="348"/>
      <c r="E346" s="348"/>
      <c r="F346" s="348"/>
      <c r="G346" s="348"/>
      <c r="H346" s="348"/>
      <c r="I346" s="349"/>
    </row>
    <row r="347" spans="1:9" x14ac:dyDescent="0.25">
      <c r="A347" s="350"/>
      <c r="B347" s="351"/>
      <c r="C347" s="351"/>
      <c r="D347" s="351"/>
      <c r="E347" s="351"/>
      <c r="F347" s="351"/>
      <c r="G347" s="351"/>
      <c r="H347" s="351"/>
      <c r="I347" s="352"/>
    </row>
    <row r="348" spans="1:9" x14ac:dyDescent="0.25">
      <c r="A348" s="350"/>
      <c r="B348" s="351"/>
      <c r="C348" s="351"/>
      <c r="D348" s="351"/>
      <c r="E348" s="351"/>
      <c r="F348" s="351"/>
      <c r="G348" s="351"/>
      <c r="H348" s="351"/>
      <c r="I348" s="352"/>
    </row>
    <row r="349" spans="1:9" x14ac:dyDescent="0.25">
      <c r="A349" s="350"/>
      <c r="B349" s="351"/>
      <c r="C349" s="351"/>
      <c r="D349" s="351"/>
      <c r="E349" s="351"/>
      <c r="F349" s="351"/>
      <c r="G349" s="351"/>
      <c r="H349" s="351"/>
      <c r="I349" s="352"/>
    </row>
    <row r="350" spans="1:9" ht="39" customHeight="1" x14ac:dyDescent="0.25">
      <c r="A350" s="350"/>
      <c r="B350" s="351"/>
      <c r="C350" s="351"/>
      <c r="D350" s="351"/>
      <c r="E350" s="351"/>
      <c r="F350" s="351"/>
      <c r="G350" s="351"/>
      <c r="H350" s="351"/>
      <c r="I350" s="352"/>
    </row>
    <row r="351" spans="1:9" ht="81" customHeight="1" x14ac:dyDescent="0.25">
      <c r="A351" s="353"/>
      <c r="B351" s="354"/>
      <c r="C351" s="354"/>
      <c r="D351" s="354"/>
      <c r="E351" s="354"/>
      <c r="F351" s="354"/>
      <c r="G351" s="354"/>
      <c r="H351" s="354"/>
      <c r="I351" s="355"/>
    </row>
    <row r="352" spans="1:9" x14ac:dyDescent="0.25">
      <c r="A352" s="197"/>
      <c r="B352" s="198"/>
      <c r="C352" s="198"/>
      <c r="D352" s="198"/>
      <c r="E352" s="198"/>
      <c r="F352" s="198"/>
      <c r="G352" s="198"/>
      <c r="H352" s="198"/>
      <c r="I352" s="198"/>
    </row>
    <row r="353" spans="1:9" ht="15.75" x14ac:dyDescent="0.25">
      <c r="A353" s="301" t="s">
        <v>369</v>
      </c>
      <c r="B353" s="301"/>
      <c r="C353" s="301"/>
      <c r="D353" s="301"/>
      <c r="E353" s="301"/>
      <c r="F353" s="301"/>
      <c r="G353" s="301"/>
      <c r="H353" s="301"/>
      <c r="I353" s="301"/>
    </row>
    <row r="355" spans="1:9" x14ac:dyDescent="0.25">
      <c r="A355" s="42" t="s">
        <v>18</v>
      </c>
      <c r="B355" s="283" t="s">
        <v>425</v>
      </c>
      <c r="C355" s="283"/>
      <c r="D355" s="283"/>
      <c r="E355" s="283"/>
      <c r="F355" s="283"/>
      <c r="G355" s="283"/>
      <c r="H355" s="283"/>
      <c r="I355" s="283"/>
    </row>
    <row r="356" spans="1:9" ht="14.25" customHeight="1" x14ac:dyDescent="0.25">
      <c r="A356" s="42"/>
      <c r="B356" s="205"/>
      <c r="C356" s="205"/>
      <c r="D356" s="205"/>
      <c r="E356" s="205"/>
      <c r="F356" s="205"/>
      <c r="G356" s="205"/>
      <c r="H356" s="205"/>
      <c r="I356" s="205"/>
    </row>
    <row r="357" spans="1:9" ht="29.25" customHeight="1" x14ac:dyDescent="0.25">
      <c r="A357" s="330" t="s">
        <v>340</v>
      </c>
      <c r="B357" s="364"/>
      <c r="C357" s="364"/>
      <c r="D357" s="364"/>
      <c r="E357" s="364"/>
      <c r="F357" s="364"/>
      <c r="G357" s="364"/>
      <c r="H357" s="364"/>
      <c r="I357" s="364"/>
    </row>
    <row r="358" spans="1:9" x14ac:dyDescent="0.25">
      <c r="A358" s="195"/>
      <c r="B358" s="196"/>
      <c r="C358" s="196"/>
      <c r="D358" s="33"/>
      <c r="E358" s="33"/>
      <c r="F358" s="33"/>
      <c r="G358" s="33"/>
      <c r="H358" s="33"/>
      <c r="I358" s="33"/>
    </row>
    <row r="359" spans="1:9" ht="27" customHeight="1" x14ac:dyDescent="0.25">
      <c r="A359" s="238" t="s">
        <v>396</v>
      </c>
      <c r="B359" s="237"/>
      <c r="C359" s="237"/>
      <c r="D359" s="237"/>
      <c r="E359" s="237"/>
      <c r="F359" s="237"/>
      <c r="G359" s="237"/>
      <c r="H359" s="237"/>
      <c r="I359" s="237"/>
    </row>
    <row r="360" spans="1:9" ht="42.75" customHeight="1" x14ac:dyDescent="0.25">
      <c r="A360" s="226" t="s">
        <v>18</v>
      </c>
      <c r="B360" s="235" t="s">
        <v>404</v>
      </c>
      <c r="C360" s="235"/>
      <c r="D360" s="235"/>
      <c r="E360" s="235"/>
      <c r="F360" s="235"/>
      <c r="G360" s="235"/>
      <c r="H360" s="235"/>
      <c r="I360" s="235"/>
    </row>
    <row r="361" spans="1:9" ht="35.25" customHeight="1" x14ac:dyDescent="0.25">
      <c r="A361" s="214"/>
      <c r="B361" s="220" t="s">
        <v>18</v>
      </c>
      <c r="C361" s="235" t="s">
        <v>402</v>
      </c>
      <c r="D361" s="235"/>
      <c r="E361" s="235"/>
      <c r="F361" s="235"/>
      <c r="G361" s="235"/>
      <c r="H361" s="235"/>
      <c r="I361" s="235"/>
    </row>
    <row r="362" spans="1:9" ht="30" customHeight="1" x14ac:dyDescent="0.25">
      <c r="A362" s="214"/>
      <c r="B362" s="220" t="s">
        <v>18</v>
      </c>
      <c r="C362" s="235" t="s">
        <v>403</v>
      </c>
      <c r="D362" s="235"/>
      <c r="E362" s="235"/>
      <c r="F362" s="235"/>
      <c r="G362" s="235"/>
      <c r="H362" s="235"/>
      <c r="I362" s="235"/>
    </row>
    <row r="363" spans="1:9" ht="60" customHeight="1" x14ac:dyDescent="0.25">
      <c r="A363" s="216"/>
      <c r="B363" s="220" t="s">
        <v>18</v>
      </c>
      <c r="C363" s="235" t="s">
        <v>397</v>
      </c>
      <c r="D363" s="235"/>
      <c r="E363" s="235"/>
      <c r="F363" s="235"/>
      <c r="G363" s="235"/>
      <c r="H363" s="235"/>
      <c r="I363" s="235"/>
    </row>
    <row r="364" spans="1:9" ht="54.75" customHeight="1" x14ac:dyDescent="0.25">
      <c r="A364" s="216" t="s">
        <v>18</v>
      </c>
      <c r="B364" s="235" t="s">
        <v>398</v>
      </c>
      <c r="C364" s="235"/>
      <c r="D364" s="235"/>
      <c r="E364" s="235"/>
      <c r="F364" s="235"/>
      <c r="G364" s="235"/>
      <c r="H364" s="235"/>
      <c r="I364" s="235"/>
    </row>
    <row r="365" spans="1:9" ht="27" customHeight="1" x14ac:dyDescent="0.25">
      <c r="A365" s="195"/>
      <c r="B365" s="196"/>
      <c r="C365" s="196"/>
      <c r="D365" s="196"/>
      <c r="E365" s="196"/>
      <c r="F365" s="196"/>
      <c r="G365" s="196"/>
      <c r="H365" s="196"/>
      <c r="I365" s="196"/>
    </row>
    <row r="366" spans="1:9" ht="23.25" customHeight="1" x14ac:dyDescent="0.25">
      <c r="A366" s="298" t="s">
        <v>412</v>
      </c>
      <c r="B366" s="298"/>
      <c r="C366" s="298"/>
      <c r="D366" s="298"/>
      <c r="E366" s="298"/>
      <c r="F366" s="298"/>
      <c r="G366" s="298"/>
      <c r="H366" s="298"/>
      <c r="I366" s="298"/>
    </row>
    <row r="367" spans="1:9" x14ac:dyDescent="0.25">
      <c r="A367" s="298"/>
      <c r="B367" s="298"/>
      <c r="C367" s="298"/>
      <c r="D367" s="298"/>
      <c r="E367" s="298"/>
      <c r="F367" s="298"/>
      <c r="G367" s="298"/>
      <c r="H367" s="298"/>
      <c r="I367" s="298"/>
    </row>
    <row r="368" spans="1:9" x14ac:dyDescent="0.25">
      <c r="A368" s="298"/>
      <c r="B368" s="298"/>
      <c r="C368" s="298"/>
      <c r="D368" s="298"/>
      <c r="E368" s="298"/>
      <c r="F368" s="298"/>
      <c r="G368" s="298"/>
      <c r="H368" s="298"/>
      <c r="I368" s="298"/>
    </row>
    <row r="369" spans="1:9" x14ac:dyDescent="0.25">
      <c r="A369" s="29"/>
      <c r="B369" s="11"/>
      <c r="C369" s="11"/>
      <c r="D369" s="11"/>
      <c r="E369" s="11"/>
      <c r="F369" s="11"/>
      <c r="G369" s="11"/>
      <c r="H369" s="11"/>
      <c r="I369" s="11"/>
    </row>
    <row r="370" spans="1:9" ht="27.75" customHeight="1" x14ac:dyDescent="0.25">
      <c r="A370" s="318" t="s">
        <v>413</v>
      </c>
      <c r="B370" s="318"/>
      <c r="C370" s="318"/>
      <c r="D370" s="318"/>
      <c r="E370" s="318"/>
      <c r="F370" s="318"/>
      <c r="G370" s="318"/>
      <c r="H370" s="318"/>
      <c r="I370" s="318"/>
    </row>
    <row r="372" spans="1:9" ht="14.45" customHeight="1" x14ac:dyDescent="0.25">
      <c r="A372" s="232" t="s">
        <v>174</v>
      </c>
      <c r="B372" s="232"/>
      <c r="C372" s="232"/>
      <c r="D372" s="232"/>
      <c r="E372" s="232"/>
      <c r="F372" s="232"/>
      <c r="G372" s="232"/>
      <c r="H372" s="232"/>
      <c r="I372" s="232"/>
    </row>
    <row r="373" spans="1:9" x14ac:dyDescent="0.25">
      <c r="A373" s="232"/>
      <c r="B373" s="232"/>
      <c r="C373" s="232"/>
      <c r="D373" s="232"/>
      <c r="E373" s="232"/>
      <c r="F373" s="232"/>
      <c r="G373" s="232"/>
      <c r="H373" s="232"/>
      <c r="I373" s="232"/>
    </row>
    <row r="374" spans="1:9" x14ac:dyDescent="0.25">
      <c r="B374" s="274" t="s">
        <v>175</v>
      </c>
      <c r="C374" s="232"/>
      <c r="D374" s="232"/>
      <c r="E374" s="232"/>
      <c r="F374" s="232"/>
      <c r="G374" s="232"/>
      <c r="H374" s="232"/>
      <c r="I374" s="232"/>
    </row>
    <row r="375" spans="1:9" x14ac:dyDescent="0.25">
      <c r="B375" s="232"/>
      <c r="C375" s="232"/>
      <c r="D375" s="232"/>
      <c r="E375" s="232"/>
      <c r="F375" s="232"/>
      <c r="G375" s="232"/>
      <c r="H375" s="232"/>
      <c r="I375" s="232"/>
    </row>
    <row r="376" spans="1:9" x14ac:dyDescent="0.25">
      <c r="B376" s="274" t="s">
        <v>128</v>
      </c>
      <c r="C376" s="232"/>
      <c r="D376" s="232"/>
      <c r="E376" s="232"/>
      <c r="F376" s="232"/>
      <c r="G376" s="232"/>
      <c r="H376" s="232"/>
      <c r="I376" s="232"/>
    </row>
    <row r="377" spans="1:9" x14ac:dyDescent="0.25">
      <c r="B377" s="232"/>
      <c r="C377" s="232"/>
      <c r="D377" s="232"/>
      <c r="E377" s="232"/>
      <c r="F377" s="232"/>
      <c r="G377" s="232"/>
      <c r="H377" s="232"/>
      <c r="I377" s="232"/>
    </row>
    <row r="378" spans="1:9" ht="20.25" customHeight="1" x14ac:dyDescent="0.25">
      <c r="B378" s="346" t="s">
        <v>348</v>
      </c>
      <c r="C378" s="232"/>
      <c r="D378" s="232"/>
      <c r="E378" s="232"/>
      <c r="F378" s="232"/>
      <c r="G378" s="232"/>
      <c r="H378" s="232"/>
      <c r="I378" s="232"/>
    </row>
    <row r="379" spans="1:9" ht="15.75" customHeight="1" x14ac:dyDescent="0.25">
      <c r="A379" s="252" t="s">
        <v>149</v>
      </c>
      <c r="B379" s="259"/>
      <c r="C379" s="259"/>
      <c r="D379" s="259"/>
      <c r="E379" s="259"/>
      <c r="F379" s="259"/>
      <c r="G379" s="9"/>
      <c r="H379" s="9"/>
      <c r="I379" s="9"/>
    </row>
    <row r="380" spans="1:9" ht="15.75" customHeight="1" x14ac:dyDescent="0.25">
      <c r="B380" s="276"/>
      <c r="C380" s="277"/>
      <c r="D380" s="277"/>
      <c r="E380" s="277"/>
      <c r="F380" s="277"/>
      <c r="G380" s="277"/>
      <c r="H380" s="277"/>
      <c r="I380" s="277"/>
    </row>
    <row r="381" spans="1:9" x14ac:dyDescent="0.25">
      <c r="A381" s="275" t="s">
        <v>18</v>
      </c>
      <c r="B381" s="274" t="s">
        <v>150</v>
      </c>
      <c r="C381" s="274"/>
      <c r="D381" s="274"/>
      <c r="E381" s="274"/>
      <c r="F381" s="274"/>
      <c r="G381" s="274"/>
      <c r="H381" s="274"/>
      <c r="I381" s="274"/>
    </row>
    <row r="382" spans="1:9" x14ac:dyDescent="0.25">
      <c r="A382" s="275"/>
      <c r="B382" s="274"/>
      <c r="C382" s="274"/>
      <c r="D382" s="274"/>
      <c r="E382" s="274"/>
      <c r="F382" s="274"/>
      <c r="G382" s="274"/>
      <c r="H382" s="274"/>
      <c r="I382" s="274"/>
    </row>
    <row r="383" spans="1:9" x14ac:dyDescent="0.25">
      <c r="A383" s="275"/>
      <c r="B383" s="274"/>
      <c r="C383" s="274"/>
      <c r="D383" s="274"/>
      <c r="E383" s="274"/>
      <c r="F383" s="274"/>
      <c r="G383" s="274"/>
      <c r="H383" s="274"/>
      <c r="I383" s="274"/>
    </row>
    <row r="384" spans="1:9" x14ac:dyDescent="0.25">
      <c r="A384" s="35"/>
      <c r="B384" s="43" t="s">
        <v>18</v>
      </c>
      <c r="C384" s="274" t="s">
        <v>129</v>
      </c>
      <c r="D384" s="274"/>
      <c r="E384" s="274"/>
      <c r="F384" s="274"/>
      <c r="G384" s="274"/>
      <c r="H384" s="274"/>
      <c r="I384" s="274"/>
    </row>
    <row r="385" spans="1:9" ht="12" customHeight="1" x14ac:dyDescent="0.25">
      <c r="A385" s="35"/>
      <c r="B385" s="43" t="s">
        <v>18</v>
      </c>
      <c r="C385" s="274" t="s">
        <v>130</v>
      </c>
      <c r="D385" s="274"/>
      <c r="E385" s="274"/>
      <c r="F385" s="274"/>
      <c r="G385" s="274"/>
      <c r="H385" s="274"/>
      <c r="I385" s="274"/>
    </row>
    <row r="386" spans="1:9" ht="12" customHeight="1" x14ac:dyDescent="0.25">
      <c r="A386" s="35"/>
      <c r="B386" s="43"/>
      <c r="C386" s="47"/>
      <c r="D386" s="47"/>
      <c r="E386" s="47"/>
      <c r="F386" s="47"/>
      <c r="G386" s="47"/>
      <c r="H386" s="47"/>
      <c r="I386" s="47"/>
    </row>
    <row r="387" spans="1:9" ht="12" customHeight="1" x14ac:dyDescent="0.25">
      <c r="A387" s="275" t="s">
        <v>18</v>
      </c>
      <c r="B387" s="297" t="s">
        <v>418</v>
      </c>
      <c r="C387" s="297"/>
      <c r="D387" s="297"/>
      <c r="E387" s="297"/>
      <c r="F387" s="297"/>
      <c r="G387" s="297"/>
      <c r="H387" s="297"/>
      <c r="I387" s="297"/>
    </row>
    <row r="388" spans="1:9" ht="40.5" customHeight="1" x14ac:dyDescent="0.25">
      <c r="A388" s="275"/>
      <c r="B388" s="297"/>
      <c r="C388" s="297"/>
      <c r="D388" s="297"/>
      <c r="E388" s="297"/>
      <c r="F388" s="297"/>
      <c r="G388" s="297"/>
      <c r="H388" s="297"/>
      <c r="I388" s="297"/>
    </row>
    <row r="389" spans="1:9" ht="15" customHeight="1" x14ac:dyDescent="0.25">
      <c r="A389" s="232" t="s">
        <v>414</v>
      </c>
      <c r="B389" s="232"/>
      <c r="C389" s="232"/>
      <c r="D389" s="232"/>
      <c r="E389" s="232"/>
      <c r="F389" s="232"/>
      <c r="G389" s="232"/>
      <c r="H389" s="232"/>
      <c r="I389" s="232"/>
    </row>
    <row r="390" spans="1:9" ht="29.25" customHeight="1" x14ac:dyDescent="0.25">
      <c r="A390" s="232"/>
      <c r="B390" s="232"/>
      <c r="C390" s="232"/>
      <c r="D390" s="232"/>
      <c r="E390" s="232"/>
      <c r="F390" s="232"/>
      <c r="G390" s="232"/>
      <c r="H390" s="232"/>
      <c r="I390" s="232"/>
    </row>
    <row r="391" spans="1:9" ht="15.75" thickBot="1" x14ac:dyDescent="0.3"/>
    <row r="392" spans="1:9" ht="15" customHeight="1" x14ac:dyDescent="0.25">
      <c r="A392" s="337" t="s">
        <v>419</v>
      </c>
      <c r="B392" s="338"/>
      <c r="C392" s="338"/>
      <c r="D392" s="338"/>
      <c r="E392" s="338"/>
      <c r="F392" s="338"/>
      <c r="G392" s="338"/>
      <c r="H392" s="338"/>
      <c r="I392" s="339"/>
    </row>
    <row r="393" spans="1:9" x14ac:dyDescent="0.25">
      <c r="A393" s="340"/>
      <c r="B393" s="341"/>
      <c r="C393" s="341"/>
      <c r="D393" s="341"/>
      <c r="E393" s="341"/>
      <c r="F393" s="341"/>
      <c r="G393" s="341"/>
      <c r="H393" s="341"/>
      <c r="I393" s="342"/>
    </row>
    <row r="394" spans="1:9" x14ac:dyDescent="0.25">
      <c r="A394" s="340"/>
      <c r="B394" s="341"/>
      <c r="C394" s="341"/>
      <c r="D394" s="341"/>
      <c r="E394" s="341"/>
      <c r="F394" s="341"/>
      <c r="G394" s="341"/>
      <c r="H394" s="341"/>
      <c r="I394" s="342"/>
    </row>
    <row r="395" spans="1:9" x14ac:dyDescent="0.25">
      <c r="A395" s="340"/>
      <c r="B395" s="341"/>
      <c r="C395" s="341"/>
      <c r="D395" s="341"/>
      <c r="E395" s="341"/>
      <c r="F395" s="341"/>
      <c r="G395" s="341"/>
      <c r="H395" s="341"/>
      <c r="I395" s="342"/>
    </row>
    <row r="396" spans="1:9" x14ac:dyDescent="0.25">
      <c r="A396" s="340"/>
      <c r="B396" s="341"/>
      <c r="C396" s="341"/>
      <c r="D396" s="341"/>
      <c r="E396" s="341"/>
      <c r="F396" s="341"/>
      <c r="G396" s="341"/>
      <c r="H396" s="341"/>
      <c r="I396" s="342"/>
    </row>
    <row r="397" spans="1:9" ht="135" customHeight="1" thickBot="1" x14ac:dyDescent="0.3">
      <c r="A397" s="343"/>
      <c r="B397" s="344"/>
      <c r="C397" s="344"/>
      <c r="D397" s="344"/>
      <c r="E397" s="344"/>
      <c r="F397" s="344"/>
      <c r="G397" s="344"/>
      <c r="H397" s="344"/>
      <c r="I397" s="345"/>
    </row>
    <row r="398" spans="1:9" ht="14.25" customHeight="1" x14ac:dyDescent="0.25">
      <c r="A398" s="281" t="s">
        <v>131</v>
      </c>
      <c r="B398" s="282"/>
      <c r="C398" s="282"/>
      <c r="D398" s="282"/>
      <c r="E398" s="282"/>
      <c r="F398" s="282"/>
      <c r="G398" s="282"/>
      <c r="H398" s="282"/>
      <c r="I398" s="282"/>
    </row>
    <row r="399" spans="1:9" ht="14.25" customHeight="1" x14ac:dyDescent="0.25"/>
    <row r="401" spans="1:9" x14ac:dyDescent="0.25">
      <c r="A401" s="42" t="s">
        <v>18</v>
      </c>
      <c r="B401" s="283" t="s">
        <v>426</v>
      </c>
      <c r="C401" s="283"/>
      <c r="D401" s="283"/>
      <c r="E401" s="283"/>
      <c r="F401" s="283"/>
      <c r="G401" s="283"/>
      <c r="H401" s="283"/>
      <c r="I401" s="283"/>
    </row>
    <row r="402" spans="1:9" x14ac:dyDescent="0.25">
      <c r="A402" s="4"/>
      <c r="B402" s="11"/>
      <c r="C402" s="11"/>
      <c r="D402" s="11"/>
      <c r="E402" s="11"/>
      <c r="F402" s="11"/>
      <c r="G402" s="11"/>
      <c r="H402" s="11"/>
      <c r="I402" s="11"/>
    </row>
    <row r="403" spans="1:9" ht="14.25" customHeight="1" x14ac:dyDescent="0.25">
      <c r="A403" s="232" t="s">
        <v>176</v>
      </c>
      <c r="B403" s="232"/>
      <c r="C403" s="232"/>
      <c r="D403" s="232"/>
      <c r="E403" s="232"/>
      <c r="F403" s="232"/>
      <c r="G403" s="232"/>
      <c r="H403" s="232"/>
      <c r="I403" s="232"/>
    </row>
    <row r="404" spans="1:9" x14ac:dyDescent="0.25">
      <c r="A404" s="232"/>
      <c r="B404" s="232"/>
      <c r="C404" s="232"/>
      <c r="D404" s="232"/>
      <c r="E404" s="232"/>
      <c r="F404" s="232"/>
      <c r="G404" s="232"/>
      <c r="H404" s="232"/>
      <c r="I404" s="232"/>
    </row>
    <row r="405" spans="1:9" x14ac:dyDescent="0.25">
      <c r="A405" s="232"/>
      <c r="B405" s="232"/>
      <c r="C405" s="232"/>
      <c r="D405" s="232"/>
      <c r="E405" s="232"/>
      <c r="F405" s="232"/>
      <c r="G405" s="232"/>
      <c r="H405" s="232"/>
      <c r="I405" s="232"/>
    </row>
    <row r="407" spans="1:9" x14ac:dyDescent="0.25">
      <c r="A407" s="283" t="s">
        <v>127</v>
      </c>
      <c r="B407" s="283"/>
      <c r="C407" s="283"/>
      <c r="D407" s="283"/>
      <c r="E407" s="283"/>
      <c r="F407" s="283"/>
      <c r="G407" s="283"/>
      <c r="H407" s="283"/>
      <c r="I407" s="283"/>
    </row>
    <row r="409" spans="1:9" x14ac:dyDescent="0.25">
      <c r="A409" s="328" t="s">
        <v>18</v>
      </c>
      <c r="B409" s="232" t="s">
        <v>177</v>
      </c>
      <c r="C409" s="232"/>
      <c r="D409" s="232"/>
      <c r="E409" s="232"/>
      <c r="F409" s="232"/>
      <c r="G409" s="232"/>
      <c r="H409" s="232"/>
      <c r="I409" s="232"/>
    </row>
    <row r="410" spans="1:9" x14ac:dyDescent="0.25">
      <c r="A410" s="328"/>
      <c r="B410" s="232"/>
      <c r="C410" s="232"/>
      <c r="D410" s="232"/>
      <c r="E410" s="232"/>
      <c r="F410" s="232"/>
      <c r="G410" s="232"/>
      <c r="H410" s="232"/>
      <c r="I410" s="232"/>
    </row>
    <row r="411" spans="1:9" x14ac:dyDescent="0.25">
      <c r="A411" s="328"/>
      <c r="B411" s="232"/>
      <c r="C411" s="232"/>
      <c r="D411" s="232"/>
      <c r="E411" s="232"/>
      <c r="F411" s="232"/>
      <c r="G411" s="232"/>
      <c r="H411" s="232"/>
      <c r="I411" s="232"/>
    </row>
    <row r="412" spans="1:9" x14ac:dyDescent="0.25">
      <c r="A412" s="328"/>
      <c r="B412" s="232"/>
      <c r="C412" s="232"/>
      <c r="D412" s="232"/>
      <c r="E412" s="232"/>
      <c r="F412" s="232"/>
      <c r="G412" s="232"/>
      <c r="H412" s="232"/>
      <c r="I412" s="232"/>
    </row>
    <row r="413" spans="1:9" ht="14.25" customHeight="1" x14ac:dyDescent="0.25"/>
    <row r="415" spans="1:9" x14ac:dyDescent="0.25">
      <c r="A415" s="283" t="s">
        <v>151</v>
      </c>
      <c r="B415" s="283"/>
      <c r="C415" s="283"/>
      <c r="D415" s="283"/>
      <c r="E415" s="283"/>
      <c r="F415" s="283"/>
      <c r="G415" s="283"/>
      <c r="H415" s="283"/>
      <c r="I415" s="283"/>
    </row>
    <row r="416" spans="1:9" ht="18.75" customHeight="1" x14ac:dyDescent="0.25">
      <c r="A416" s="18" t="s">
        <v>18</v>
      </c>
      <c r="B416" s="284" t="s">
        <v>132</v>
      </c>
      <c r="C416" s="284"/>
      <c r="D416" s="284"/>
      <c r="E416" s="284"/>
      <c r="F416" s="284"/>
      <c r="G416" s="284"/>
      <c r="H416" s="284"/>
      <c r="I416" s="284"/>
    </row>
    <row r="417" spans="1:9" ht="16.5" customHeight="1" x14ac:dyDescent="0.25">
      <c r="A417" s="273" t="s">
        <v>18</v>
      </c>
      <c r="B417" s="232" t="s">
        <v>133</v>
      </c>
      <c r="C417" s="232"/>
      <c r="D417" s="232"/>
      <c r="E417" s="232"/>
      <c r="F417" s="232"/>
      <c r="G417" s="232"/>
      <c r="H417" s="232"/>
      <c r="I417" s="232"/>
    </row>
    <row r="418" spans="1:9" x14ac:dyDescent="0.25">
      <c r="A418" s="273"/>
      <c r="B418" s="232"/>
      <c r="C418" s="232"/>
      <c r="D418" s="232"/>
      <c r="E418" s="232"/>
      <c r="F418" s="232"/>
      <c r="G418" s="232"/>
      <c r="H418" s="232"/>
      <c r="I418" s="232"/>
    </row>
    <row r="419" spans="1:9" x14ac:dyDescent="0.25">
      <c r="A419" s="273" t="s">
        <v>18</v>
      </c>
      <c r="B419" s="232" t="s">
        <v>134</v>
      </c>
      <c r="C419" s="232"/>
      <c r="D419" s="232"/>
      <c r="E419" s="232"/>
      <c r="F419" s="232"/>
      <c r="G419" s="232"/>
      <c r="H419" s="232"/>
      <c r="I419" s="232"/>
    </row>
    <row r="420" spans="1:9" ht="21.75" customHeight="1" x14ac:dyDescent="0.25">
      <c r="A420" s="273"/>
      <c r="B420" s="232"/>
      <c r="C420" s="232"/>
      <c r="D420" s="232"/>
      <c r="E420" s="232"/>
      <c r="F420" s="232"/>
      <c r="G420" s="232"/>
      <c r="H420" s="232"/>
      <c r="I420" s="232"/>
    </row>
    <row r="422" spans="1:9" x14ac:dyDescent="0.25">
      <c r="A422" s="326"/>
      <c r="B422" s="327"/>
      <c r="C422" s="327"/>
      <c r="D422" s="327"/>
      <c r="E422" s="327"/>
      <c r="F422" s="327"/>
      <c r="G422" s="327"/>
      <c r="H422" s="327"/>
      <c r="I422" s="327"/>
    </row>
    <row r="423" spans="1:9" ht="15.75" x14ac:dyDescent="0.25">
      <c r="A423" s="301" t="s">
        <v>370</v>
      </c>
      <c r="B423" s="301"/>
      <c r="C423" s="301"/>
      <c r="D423" s="301"/>
      <c r="E423" s="301"/>
      <c r="F423" s="301"/>
      <c r="G423" s="301"/>
      <c r="H423" s="301"/>
      <c r="I423" s="301"/>
    </row>
    <row r="425" spans="1:9" ht="15" customHeight="1" x14ac:dyDescent="0.25">
      <c r="A425" s="232" t="s">
        <v>135</v>
      </c>
      <c r="B425" s="232"/>
      <c r="C425" s="232"/>
      <c r="D425" s="232"/>
      <c r="E425" s="232"/>
      <c r="F425" s="232"/>
      <c r="G425" s="232"/>
      <c r="H425" s="232"/>
      <c r="I425" s="232"/>
    </row>
    <row r="426" spans="1:9" x14ac:dyDescent="0.25">
      <c r="A426" s="232"/>
      <c r="B426" s="232"/>
      <c r="C426" s="232"/>
      <c r="D426" s="232"/>
      <c r="E426" s="232"/>
      <c r="F426" s="232"/>
      <c r="G426" s="232"/>
      <c r="H426" s="232"/>
      <c r="I426" s="232"/>
    </row>
    <row r="427" spans="1:9" x14ac:dyDescent="0.25">
      <c r="A427" s="44"/>
      <c r="B427" s="270" t="s">
        <v>415</v>
      </c>
      <c r="C427" s="270"/>
      <c r="D427" s="270"/>
      <c r="E427" s="270"/>
      <c r="F427" s="270"/>
      <c r="G427" s="270"/>
      <c r="H427" s="270"/>
      <c r="I427" s="270"/>
    </row>
    <row r="428" spans="1:9" ht="68.25" customHeight="1" x14ac:dyDescent="0.25">
      <c r="B428" s="270" t="s">
        <v>143</v>
      </c>
      <c r="C428" s="336"/>
      <c r="D428" s="336"/>
      <c r="E428" s="336"/>
      <c r="F428" s="336"/>
      <c r="G428" s="336"/>
      <c r="H428" s="336"/>
      <c r="I428" s="336"/>
    </row>
    <row r="429" spans="1:9" ht="21" customHeight="1" x14ac:dyDescent="0.25">
      <c r="B429" s="298" t="s">
        <v>136</v>
      </c>
      <c r="C429" s="270"/>
      <c r="D429" s="270"/>
      <c r="E429" s="270"/>
      <c r="F429" s="270"/>
      <c r="G429" s="270"/>
      <c r="H429" s="270"/>
      <c r="I429" s="270"/>
    </row>
    <row r="430" spans="1:9" ht="30" customHeight="1" x14ac:dyDescent="0.25">
      <c r="B430" s="298" t="s">
        <v>364</v>
      </c>
      <c r="C430" s="270"/>
      <c r="D430" s="270"/>
      <c r="E430" s="270"/>
      <c r="F430" s="270"/>
      <c r="G430" s="270"/>
      <c r="H430" s="270"/>
      <c r="I430" s="270"/>
    </row>
    <row r="431" spans="1:9" ht="19.5" customHeight="1" x14ac:dyDescent="0.25">
      <c r="A431" s="18"/>
      <c r="B431" s="329" t="s">
        <v>343</v>
      </c>
      <c r="C431" s="232"/>
      <c r="D431" s="232"/>
      <c r="E431" s="232"/>
      <c r="F431" s="232"/>
      <c r="G431" s="232"/>
      <c r="H431" s="232"/>
      <c r="I431" s="232"/>
    </row>
    <row r="432" spans="1:9" x14ac:dyDescent="0.25">
      <c r="A432" s="18" t="s">
        <v>18</v>
      </c>
      <c r="B432" s="284" t="s">
        <v>344</v>
      </c>
      <c r="C432" s="284"/>
      <c r="D432" s="284"/>
      <c r="E432" s="284"/>
      <c r="F432" s="284"/>
      <c r="G432" s="284"/>
      <c r="H432" s="284"/>
      <c r="I432" s="284"/>
    </row>
    <row r="434" spans="1:9" x14ac:dyDescent="0.25">
      <c r="A434" s="18" t="s">
        <v>18</v>
      </c>
      <c r="B434" s="284" t="s">
        <v>137</v>
      </c>
      <c r="C434" s="284"/>
      <c r="D434" s="284"/>
      <c r="E434" s="284"/>
      <c r="F434" s="284"/>
      <c r="G434" s="284"/>
      <c r="H434" s="284"/>
      <c r="I434" s="284"/>
    </row>
    <row r="435" spans="1:9" x14ac:dyDescent="0.25">
      <c r="A435" s="18"/>
      <c r="B435" s="45"/>
      <c r="C435" s="45"/>
      <c r="D435" s="45"/>
      <c r="E435" s="45"/>
      <c r="F435" s="45"/>
      <c r="G435" s="45"/>
      <c r="H435" s="45"/>
      <c r="I435" s="45"/>
    </row>
    <row r="436" spans="1:9" ht="15" customHeight="1" x14ac:dyDescent="0.25">
      <c r="A436" s="270" t="s">
        <v>142</v>
      </c>
      <c r="B436" s="270"/>
      <c r="C436" s="270"/>
      <c r="D436" s="270"/>
      <c r="E436" s="270"/>
      <c r="F436" s="270"/>
      <c r="G436" s="270"/>
      <c r="H436" s="270"/>
      <c r="I436" s="270"/>
    </row>
    <row r="437" spans="1:9" x14ac:dyDescent="0.25">
      <c r="A437" s="270"/>
      <c r="B437" s="270"/>
      <c r="C437" s="270"/>
      <c r="D437" s="270"/>
      <c r="E437" s="270"/>
      <c r="F437" s="270"/>
      <c r="G437" s="270"/>
      <c r="H437" s="270"/>
      <c r="I437" s="270"/>
    </row>
    <row r="438" spans="1:9" x14ac:dyDescent="0.25">
      <c r="A438" s="3" t="s">
        <v>18</v>
      </c>
      <c r="B438" s="335" t="s">
        <v>345</v>
      </c>
      <c r="C438" s="335"/>
      <c r="D438" s="335"/>
      <c r="E438" s="335"/>
      <c r="F438" s="335"/>
      <c r="G438" s="335"/>
      <c r="H438" s="335"/>
      <c r="I438" s="335"/>
    </row>
    <row r="439" spans="1:9" ht="27.75" customHeight="1" x14ac:dyDescent="0.25">
      <c r="A439" s="3"/>
      <c r="B439" s="335"/>
      <c r="C439" s="335"/>
      <c r="D439" s="335"/>
      <c r="E439" s="335"/>
      <c r="F439" s="335"/>
      <c r="G439" s="335"/>
      <c r="H439" s="335"/>
      <c r="I439" s="335"/>
    </row>
    <row r="440" spans="1:9" x14ac:dyDescent="0.25">
      <c r="A440" s="3" t="s">
        <v>18</v>
      </c>
      <c r="B440" s="335" t="s">
        <v>138</v>
      </c>
      <c r="C440" s="335"/>
      <c r="D440" s="335"/>
      <c r="E440" s="335"/>
      <c r="F440" s="335"/>
      <c r="G440" s="335"/>
      <c r="H440" s="335"/>
      <c r="I440" s="335"/>
    </row>
    <row r="441" spans="1:9" x14ac:dyDescent="0.25">
      <c r="A441" s="3"/>
      <c r="B441" s="41"/>
      <c r="C441" s="41"/>
      <c r="D441" s="41"/>
      <c r="E441" s="41"/>
      <c r="F441" s="41"/>
      <c r="G441" s="41"/>
      <c r="H441" s="41"/>
      <c r="I441" s="41"/>
    </row>
    <row r="442" spans="1:9" x14ac:dyDescent="0.25">
      <c r="A442" s="3"/>
      <c r="B442" s="41"/>
      <c r="C442" s="41"/>
      <c r="D442" s="41"/>
      <c r="E442" s="41"/>
      <c r="F442" s="41"/>
      <c r="G442" s="41"/>
      <c r="H442" s="41"/>
      <c r="I442" s="41"/>
    </row>
    <row r="443" spans="1:9" x14ac:dyDescent="0.25">
      <c r="A443" s="284" t="s">
        <v>139</v>
      </c>
      <c r="B443" s="284"/>
      <c r="C443" s="284"/>
      <c r="D443" s="284"/>
      <c r="E443" s="284"/>
      <c r="F443" s="284"/>
      <c r="G443" s="284"/>
      <c r="H443" s="284"/>
      <c r="I443" s="284"/>
    </row>
    <row r="445" spans="1:9" x14ac:dyDescent="0.25">
      <c r="A445" s="284" t="s">
        <v>140</v>
      </c>
      <c r="B445" s="284"/>
      <c r="C445" s="284"/>
      <c r="D445" s="284"/>
      <c r="E445" s="284"/>
      <c r="F445" s="284"/>
      <c r="G445" s="284" t="s">
        <v>346</v>
      </c>
      <c r="H445" s="284"/>
      <c r="I445" s="284"/>
    </row>
    <row r="447" spans="1:9" x14ac:dyDescent="0.25">
      <c r="A447" s="334" t="s">
        <v>141</v>
      </c>
      <c r="B447" s="334"/>
      <c r="C447" s="334"/>
      <c r="D447" s="334"/>
      <c r="E447" s="334"/>
      <c r="F447" s="334"/>
      <c r="G447" s="334"/>
      <c r="H447" s="334"/>
      <c r="I447" s="334"/>
    </row>
    <row r="455" spans="1:9" ht="14.45" customHeight="1" x14ac:dyDescent="0.25">
      <c r="A455" s="332" t="s">
        <v>152</v>
      </c>
      <c r="B455" s="333"/>
      <c r="C455" s="333"/>
      <c r="D455" s="333"/>
      <c r="E455" s="333"/>
      <c r="F455" s="333"/>
      <c r="G455" s="333"/>
      <c r="H455" s="333"/>
      <c r="I455" s="333"/>
    </row>
    <row r="456" spans="1:9" x14ac:dyDescent="0.25">
      <c r="A456" s="333"/>
      <c r="B456" s="333"/>
      <c r="C456" s="333"/>
      <c r="D456" s="333"/>
      <c r="E456" s="333"/>
      <c r="F456" s="333"/>
      <c r="G456" s="333"/>
      <c r="H456" s="333"/>
      <c r="I456" s="333"/>
    </row>
    <row r="457" spans="1:9" x14ac:dyDescent="0.25">
      <c r="A457" s="333"/>
      <c r="B457" s="333"/>
      <c r="C457" s="333"/>
      <c r="D457" s="333"/>
      <c r="E457" s="333"/>
      <c r="F457" s="333"/>
      <c r="G457" s="333"/>
      <c r="H457" s="333"/>
      <c r="I457" s="333"/>
    </row>
    <row r="458" spans="1:9" x14ac:dyDescent="0.25">
      <c r="A458" s="333"/>
      <c r="B458" s="333"/>
      <c r="C458" s="333"/>
      <c r="D458" s="333"/>
      <c r="E458" s="333"/>
      <c r="F458" s="333"/>
      <c r="G458" s="333"/>
      <c r="H458" s="333"/>
      <c r="I458" s="333"/>
    </row>
    <row r="459" spans="1:9" x14ac:dyDescent="0.25">
      <c r="A459" s="333"/>
      <c r="B459" s="333"/>
      <c r="C459" s="333"/>
      <c r="D459" s="333"/>
      <c r="E459" s="333"/>
      <c r="F459" s="333"/>
      <c r="G459" s="333"/>
      <c r="H459" s="333"/>
      <c r="I459" s="333"/>
    </row>
    <row r="460" spans="1:9" ht="36.6" customHeight="1" x14ac:dyDescent="0.25">
      <c r="A460" s="333"/>
      <c r="B460" s="333"/>
      <c r="C460" s="333"/>
      <c r="D460" s="333"/>
      <c r="E460" s="333"/>
      <c r="F460" s="333"/>
      <c r="G460" s="333"/>
      <c r="H460" s="333"/>
      <c r="I460" s="333"/>
    </row>
    <row r="462" spans="1:9" ht="15" customHeight="1" x14ac:dyDescent="0.25">
      <c r="A462" s="332" t="s">
        <v>399</v>
      </c>
      <c r="B462" s="332"/>
      <c r="C462" s="332"/>
      <c r="D462" s="332"/>
      <c r="E462" s="332"/>
      <c r="F462" s="332"/>
      <c r="G462" s="332"/>
      <c r="H462" s="332"/>
      <c r="I462" s="332"/>
    </row>
    <row r="463" spans="1:9" x14ac:dyDescent="0.25">
      <c r="A463" s="332"/>
      <c r="B463" s="332"/>
      <c r="C463" s="332"/>
      <c r="D463" s="332"/>
      <c r="E463" s="332"/>
      <c r="F463" s="332"/>
      <c r="G463" s="332"/>
      <c r="H463" s="332"/>
      <c r="I463" s="332"/>
    </row>
    <row r="464" spans="1:9" x14ac:dyDescent="0.25">
      <c r="A464" s="332"/>
      <c r="B464" s="332"/>
      <c r="C464" s="332"/>
      <c r="D464" s="332"/>
      <c r="E464" s="332"/>
      <c r="F464" s="332"/>
      <c r="G464" s="332"/>
      <c r="H464" s="332"/>
      <c r="I464" s="332"/>
    </row>
    <row r="465" spans="1:9" x14ac:dyDescent="0.25">
      <c r="A465" s="332"/>
      <c r="B465" s="332"/>
      <c r="C465" s="332"/>
      <c r="D465" s="332"/>
      <c r="E465" s="332"/>
      <c r="F465" s="332"/>
      <c r="G465" s="332"/>
      <c r="H465" s="332"/>
      <c r="I465" s="332"/>
    </row>
    <row r="466" spans="1:9" x14ac:dyDescent="0.25">
      <c r="A466" s="332"/>
      <c r="B466" s="332"/>
      <c r="C466" s="332"/>
      <c r="D466" s="332"/>
      <c r="E466" s="332"/>
      <c r="F466" s="332"/>
      <c r="G466" s="332"/>
      <c r="H466" s="332"/>
      <c r="I466" s="332"/>
    </row>
    <row r="467" spans="1:9" x14ac:dyDescent="0.25">
      <c r="A467" s="332"/>
      <c r="B467" s="332"/>
      <c r="C467" s="332"/>
      <c r="D467" s="332"/>
      <c r="E467" s="332"/>
      <c r="F467" s="332"/>
      <c r="G467" s="332"/>
      <c r="H467" s="332"/>
      <c r="I467" s="332"/>
    </row>
    <row r="468" spans="1:9" x14ac:dyDescent="0.25">
      <c r="A468" s="332"/>
      <c r="B468" s="332"/>
      <c r="C468" s="332"/>
      <c r="D468" s="332"/>
      <c r="E468" s="332"/>
      <c r="F468" s="332"/>
      <c r="G468" s="332"/>
      <c r="H468" s="332"/>
      <c r="I468" s="332"/>
    </row>
    <row r="469" spans="1:9" x14ac:dyDescent="0.25">
      <c r="A469" s="332"/>
      <c r="B469" s="332"/>
      <c r="C469" s="332"/>
      <c r="D469" s="332"/>
      <c r="E469" s="332"/>
      <c r="F469" s="332"/>
      <c r="G469" s="332"/>
      <c r="H469" s="332"/>
      <c r="I469" s="332"/>
    </row>
    <row r="470" spans="1:9" ht="21" customHeight="1" x14ac:dyDescent="0.25">
      <c r="A470" s="332"/>
      <c r="B470" s="332"/>
      <c r="C470" s="332"/>
      <c r="D470" s="332"/>
      <c r="E470" s="332"/>
      <c r="F470" s="332"/>
      <c r="G470" s="332"/>
      <c r="H470" s="332"/>
      <c r="I470" s="332"/>
    </row>
  </sheetData>
  <mergeCells count="289">
    <mergeCell ref="B35:I35"/>
    <mergeCell ref="C384:I384"/>
    <mergeCell ref="B120:F120"/>
    <mergeCell ref="A246:I246"/>
    <mergeCell ref="B226:I226"/>
    <mergeCell ref="A228:I228"/>
    <mergeCell ref="B210:I210"/>
    <mergeCell ref="A198:I198"/>
    <mergeCell ref="A199:I200"/>
    <mergeCell ref="B231:I231"/>
    <mergeCell ref="A229:I230"/>
    <mergeCell ref="A245:I245"/>
    <mergeCell ref="A301:I301"/>
    <mergeCell ref="A287:I288"/>
    <mergeCell ref="B289:I289"/>
    <mergeCell ref="B290:I290"/>
    <mergeCell ref="B291:I291"/>
    <mergeCell ref="B292:I292"/>
    <mergeCell ref="A296:I296"/>
    <mergeCell ref="D320:I320"/>
    <mergeCell ref="E321:I321"/>
    <mergeCell ref="E322:I322"/>
    <mergeCell ref="F323:G323"/>
    <mergeCell ref="F324:H324"/>
    <mergeCell ref="C362:I362"/>
    <mergeCell ref="C363:I363"/>
    <mergeCell ref="C361:I361"/>
    <mergeCell ref="A303:I303"/>
    <mergeCell ref="A304:I304"/>
    <mergeCell ref="A306:I306"/>
    <mergeCell ref="A310:I310"/>
    <mergeCell ref="B314:H314"/>
    <mergeCell ref="B309:H309"/>
    <mergeCell ref="B315:I315"/>
    <mergeCell ref="A312:I312"/>
    <mergeCell ref="B308:H308"/>
    <mergeCell ref="L307:T307"/>
    <mergeCell ref="M308:S308"/>
    <mergeCell ref="B360:I360"/>
    <mergeCell ref="A344:I344"/>
    <mergeCell ref="A339:I339"/>
    <mergeCell ref="A305:I305"/>
    <mergeCell ref="D317:I317"/>
    <mergeCell ref="D318:I318"/>
    <mergeCell ref="A359:I359"/>
    <mergeCell ref="A340:B340"/>
    <mergeCell ref="A357:I357"/>
    <mergeCell ref="F327:H327"/>
    <mergeCell ref="F328:I328"/>
    <mergeCell ref="F329:I329"/>
    <mergeCell ref="F331:I331"/>
    <mergeCell ref="B333:I337"/>
    <mergeCell ref="F325:H325"/>
    <mergeCell ref="A95:I95"/>
    <mergeCell ref="A462:I470"/>
    <mergeCell ref="A455:I460"/>
    <mergeCell ref="A447:I447"/>
    <mergeCell ref="A389:I390"/>
    <mergeCell ref="B440:I440"/>
    <mergeCell ref="A425:I426"/>
    <mergeCell ref="B427:I427"/>
    <mergeCell ref="B428:I428"/>
    <mergeCell ref="B430:I430"/>
    <mergeCell ref="B438:I439"/>
    <mergeCell ref="B429:I429"/>
    <mergeCell ref="A392:I397"/>
    <mergeCell ref="B374:I375"/>
    <mergeCell ref="B376:I377"/>
    <mergeCell ref="A372:I373"/>
    <mergeCell ref="A370:I370"/>
    <mergeCell ref="B355:I355"/>
    <mergeCell ref="A379:F379"/>
    <mergeCell ref="D319:I319"/>
    <mergeCell ref="B378:I378"/>
    <mergeCell ref="B131:I131"/>
    <mergeCell ref="A346:I351"/>
    <mergeCell ref="B364:I364"/>
    <mergeCell ref="A3:I3"/>
    <mergeCell ref="A4:I4"/>
    <mergeCell ref="A21:I23"/>
    <mergeCell ref="A443:I443"/>
    <mergeCell ref="A445:F445"/>
    <mergeCell ref="G445:I445"/>
    <mergeCell ref="B419:I420"/>
    <mergeCell ref="A423:I423"/>
    <mergeCell ref="A422:I422"/>
    <mergeCell ref="B432:I432"/>
    <mergeCell ref="B434:I434"/>
    <mergeCell ref="A415:I415"/>
    <mergeCell ref="B416:I416"/>
    <mergeCell ref="B417:I418"/>
    <mergeCell ref="A407:I407"/>
    <mergeCell ref="B409:I412"/>
    <mergeCell ref="A409:A412"/>
    <mergeCell ref="B431:I431"/>
    <mergeCell ref="B232:I232"/>
    <mergeCell ref="A254:I254"/>
    <mergeCell ref="B203:I203"/>
    <mergeCell ref="A135:I135"/>
    <mergeCell ref="A294:I294"/>
    <mergeCell ref="B92:I92"/>
    <mergeCell ref="A133:I133"/>
    <mergeCell ref="A134:I134"/>
    <mergeCell ref="B119:K119"/>
    <mergeCell ref="B247:I247"/>
    <mergeCell ref="B248:I248"/>
    <mergeCell ref="A114:I114"/>
    <mergeCell ref="A184:I184"/>
    <mergeCell ref="D185:F186"/>
    <mergeCell ref="G185:I185"/>
    <mergeCell ref="A187:C192"/>
    <mergeCell ref="D187:F192"/>
    <mergeCell ref="B219:I219"/>
    <mergeCell ref="B223:I223"/>
    <mergeCell ref="A221:I222"/>
    <mergeCell ref="B216:I216"/>
    <mergeCell ref="B217:I217"/>
    <mergeCell ref="B218:I218"/>
    <mergeCell ref="A194:I194"/>
    <mergeCell ref="A214:I214"/>
    <mergeCell ref="B118:I118"/>
    <mergeCell ref="A122:I122"/>
    <mergeCell ref="A124:I124"/>
    <mergeCell ref="A148:C153"/>
    <mergeCell ref="B252:I252"/>
    <mergeCell ref="A141:I141"/>
    <mergeCell ref="I145:I147"/>
    <mergeCell ref="B136:I136"/>
    <mergeCell ref="B137:I137"/>
    <mergeCell ref="B138:I138"/>
    <mergeCell ref="B225:I225"/>
    <mergeCell ref="B139:I139"/>
    <mergeCell ref="B250:I250"/>
    <mergeCell ref="A236:I236"/>
    <mergeCell ref="A237:I238"/>
    <mergeCell ref="B239:I239"/>
    <mergeCell ref="B240:I240"/>
    <mergeCell ref="B241:I241"/>
    <mergeCell ref="A243:I243"/>
    <mergeCell ref="A196:I196"/>
    <mergeCell ref="D143:F144"/>
    <mergeCell ref="I162:I168"/>
    <mergeCell ref="A140:I140"/>
    <mergeCell ref="I177:I179"/>
    <mergeCell ref="A215:I215"/>
    <mergeCell ref="A2:I2"/>
    <mergeCell ref="A15:I20"/>
    <mergeCell ref="A25:I25"/>
    <mergeCell ref="A8:I8"/>
    <mergeCell ref="A7:I7"/>
    <mergeCell ref="A6:I6"/>
    <mergeCell ref="D177:F179"/>
    <mergeCell ref="A54:I55"/>
    <mergeCell ref="A27:E27"/>
    <mergeCell ref="F27:I27"/>
    <mergeCell ref="A28:G28"/>
    <mergeCell ref="A29:B29"/>
    <mergeCell ref="C29:I29"/>
    <mergeCell ref="A30:I30"/>
    <mergeCell ref="A31:I31"/>
    <mergeCell ref="A125:I125"/>
    <mergeCell ref="B126:I126"/>
    <mergeCell ref="B127:I127"/>
    <mergeCell ref="A117:I117"/>
    <mergeCell ref="I174:I175"/>
    <mergeCell ref="A129:I129"/>
    <mergeCell ref="A89:I89"/>
    <mergeCell ref="H97:I97"/>
    <mergeCell ref="B132:I132"/>
    <mergeCell ref="A32:I32"/>
    <mergeCell ref="A130:I130"/>
    <mergeCell ref="A44:I48"/>
    <mergeCell ref="A50:E50"/>
    <mergeCell ref="B51:D51"/>
    <mergeCell ref="B387:I388"/>
    <mergeCell ref="A387:A388"/>
    <mergeCell ref="A366:I368"/>
    <mergeCell ref="B73:I73"/>
    <mergeCell ref="B63:I63"/>
    <mergeCell ref="B64:I64"/>
    <mergeCell ref="B65:I65"/>
    <mergeCell ref="A85:I85"/>
    <mergeCell ref="D86:I87"/>
    <mergeCell ref="B86:C86"/>
    <mergeCell ref="B74:I74"/>
    <mergeCell ref="B75:I75"/>
    <mergeCell ref="A77:I77"/>
    <mergeCell ref="A80:I80"/>
    <mergeCell ref="B81:I81"/>
    <mergeCell ref="B82:I82"/>
    <mergeCell ref="A353:I353"/>
    <mergeCell ref="B93:I93"/>
    <mergeCell ref="A260:I260"/>
    <mergeCell ref="A9:I9"/>
    <mergeCell ref="A11:I14"/>
    <mergeCell ref="A436:I437"/>
    <mergeCell ref="A112:I112"/>
    <mergeCell ref="A419:A420"/>
    <mergeCell ref="B381:I383"/>
    <mergeCell ref="A381:A383"/>
    <mergeCell ref="B380:I380"/>
    <mergeCell ref="A417:A418"/>
    <mergeCell ref="A57:I59"/>
    <mergeCell ref="B66:I66"/>
    <mergeCell ref="A69:I70"/>
    <mergeCell ref="B71:I71"/>
    <mergeCell ref="A115:I115"/>
    <mergeCell ref="A398:I398"/>
    <mergeCell ref="A403:I405"/>
    <mergeCell ref="B72:I72"/>
    <mergeCell ref="B177:C179"/>
    <mergeCell ref="B211:I212"/>
    <mergeCell ref="B256:I256"/>
    <mergeCell ref="B257:I257"/>
    <mergeCell ref="C385:I385"/>
    <mergeCell ref="B401:I401"/>
    <mergeCell ref="B34:I34"/>
    <mergeCell ref="B52:D52"/>
    <mergeCell ref="G173:G176"/>
    <mergeCell ref="H173:H176"/>
    <mergeCell ref="A211:A212"/>
    <mergeCell ref="B173:D176"/>
    <mergeCell ref="A162:C168"/>
    <mergeCell ref="A154:C160"/>
    <mergeCell ref="D172:F172"/>
    <mergeCell ref="E173:E176"/>
    <mergeCell ref="B172:C172"/>
    <mergeCell ref="A169:C171"/>
    <mergeCell ref="G177:G179"/>
    <mergeCell ref="H177:H179"/>
    <mergeCell ref="A61:I61"/>
    <mergeCell ref="B62:I62"/>
    <mergeCell ref="A102:I102"/>
    <mergeCell ref="A103:I104"/>
    <mergeCell ref="B90:I90"/>
    <mergeCell ref="B98:C98"/>
    <mergeCell ref="B100:D100"/>
    <mergeCell ref="B83:I83"/>
    <mergeCell ref="A106:I110"/>
    <mergeCell ref="B97:C97"/>
    <mergeCell ref="H96:I96"/>
    <mergeCell ref="A300:I300"/>
    <mergeCell ref="A302:I302"/>
    <mergeCell ref="A262:I262"/>
    <mergeCell ref="A298:I298"/>
    <mergeCell ref="B91:I91"/>
    <mergeCell ref="B283:I283"/>
    <mergeCell ref="B284:I284"/>
    <mergeCell ref="B285:I285"/>
    <mergeCell ref="B281:I282"/>
    <mergeCell ref="A271:I272"/>
    <mergeCell ref="B273:I273"/>
    <mergeCell ref="B274:I274"/>
    <mergeCell ref="B277:I277"/>
    <mergeCell ref="B275:I276"/>
    <mergeCell ref="A253:I253"/>
    <mergeCell ref="A142:I142"/>
    <mergeCell ref="B251:I251"/>
    <mergeCell ref="B209:I209"/>
    <mergeCell ref="B204:I204"/>
    <mergeCell ref="B205:I205"/>
    <mergeCell ref="B266:I267"/>
    <mergeCell ref="B268:I269"/>
    <mergeCell ref="B255:I255"/>
    <mergeCell ref="B258:I258"/>
    <mergeCell ref="B39:I39"/>
    <mergeCell ref="A341:B341"/>
    <mergeCell ref="D340:G340"/>
    <mergeCell ref="D341:F341"/>
    <mergeCell ref="L300:T300"/>
    <mergeCell ref="L302:T302"/>
    <mergeCell ref="M303:S303"/>
    <mergeCell ref="M304:S304"/>
    <mergeCell ref="M305:S305"/>
    <mergeCell ref="G143:I143"/>
    <mergeCell ref="A145:C147"/>
    <mergeCell ref="B202:I202"/>
    <mergeCell ref="B233:I233"/>
    <mergeCell ref="B234:I234"/>
    <mergeCell ref="A180:C182"/>
    <mergeCell ref="A207:I207"/>
    <mergeCell ref="A208:I208"/>
    <mergeCell ref="B201:I201"/>
    <mergeCell ref="I154:I160"/>
    <mergeCell ref="B249:I249"/>
    <mergeCell ref="B263:I263"/>
    <mergeCell ref="B264:I265"/>
    <mergeCell ref="B224:I224"/>
    <mergeCell ref="A279:I280"/>
  </mergeCells>
  <pageMargins left="0.70866141732283472" right="0.70866141732283472" top="0.74803149606299213" bottom="0.74803149606299213" header="0.31496062992125984" footer="0.31496062992125984"/>
  <pageSetup paperSize="9" scale="48" fitToHeight="0" orientation="portrait" cellComments="asDisplayed" r:id="rId1"/>
  <headerFooter>
    <oddHeader>&amp;C&amp;"Calibri"&amp;10&amp;K008000 - Public -&amp;1#_x000D_</oddHeader>
    <oddFooter>&amp;C/</oddFooter>
  </headerFooter>
  <rowBreaks count="1" manualBreakCount="1">
    <brk id="5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87"/>
  <sheetViews>
    <sheetView showGridLines="0" workbookViewId="0">
      <selection activeCell="D76" sqref="D76"/>
    </sheetView>
  </sheetViews>
  <sheetFormatPr defaultRowHeight="15" x14ac:dyDescent="0.25"/>
  <cols>
    <col min="1" max="1" width="6" customWidth="1"/>
    <col min="2" max="2" width="13" customWidth="1"/>
    <col min="3" max="3" width="12.5703125" customWidth="1"/>
    <col min="4" max="4" width="34.5703125" customWidth="1"/>
    <col min="5" max="5" width="14.28515625" hidden="1" customWidth="1"/>
    <col min="6" max="6" width="14" hidden="1" customWidth="1"/>
    <col min="7" max="7" width="10.42578125" hidden="1" customWidth="1"/>
    <col min="8" max="8" width="10.140625" style="53" customWidth="1"/>
    <col min="9" max="9" width="15.42578125" style="52" customWidth="1"/>
    <col min="10" max="10" width="9.140625" hidden="1" customWidth="1"/>
    <col min="11" max="11" width="25" hidden="1" customWidth="1"/>
    <col min="12" max="13" width="9.140625" hidden="1" customWidth="1"/>
    <col min="14" max="14" width="36.42578125" hidden="1" customWidth="1"/>
    <col min="15" max="15" width="11.28515625" style="51" customWidth="1"/>
    <col min="16" max="16" width="11.28515625" style="51" hidden="1" customWidth="1"/>
    <col min="17" max="17" width="10.42578125" style="51" hidden="1" customWidth="1"/>
    <col min="18" max="18" width="10.140625" style="51" hidden="1" customWidth="1"/>
    <col min="19" max="19" width="9.140625" style="51"/>
    <col min="21" max="21" width="20.28515625" bestFit="1" customWidth="1"/>
    <col min="257" max="257" width="6" customWidth="1"/>
    <col min="258" max="258" width="13" customWidth="1"/>
    <col min="259" max="259" width="12.5703125" customWidth="1"/>
    <col min="260" max="260" width="34.5703125" customWidth="1"/>
    <col min="261" max="263" width="0" hidden="1" customWidth="1"/>
    <col min="264" max="264" width="10.140625" customWidth="1"/>
    <col min="265" max="265" width="15.42578125" customWidth="1"/>
    <col min="266" max="270" width="0" hidden="1" customWidth="1"/>
    <col min="271" max="271" width="11.28515625" customWidth="1"/>
    <col min="272" max="274" width="0" hidden="1" customWidth="1"/>
    <col min="277" max="277" width="20.28515625" bestFit="1" customWidth="1"/>
    <col min="513" max="513" width="6" customWidth="1"/>
    <col min="514" max="514" width="13" customWidth="1"/>
    <col min="515" max="515" width="12.5703125" customWidth="1"/>
    <col min="516" max="516" width="34.5703125" customWidth="1"/>
    <col min="517" max="519" width="0" hidden="1" customWidth="1"/>
    <col min="520" max="520" width="10.140625" customWidth="1"/>
    <col min="521" max="521" width="15.42578125" customWidth="1"/>
    <col min="522" max="526" width="0" hidden="1" customWidth="1"/>
    <col min="527" max="527" width="11.28515625" customWidth="1"/>
    <col min="528" max="530" width="0" hidden="1" customWidth="1"/>
    <col min="533" max="533" width="20.28515625" bestFit="1" customWidth="1"/>
    <col min="769" max="769" width="6" customWidth="1"/>
    <col min="770" max="770" width="13" customWidth="1"/>
    <col min="771" max="771" width="12.5703125" customWidth="1"/>
    <col min="772" max="772" width="34.5703125" customWidth="1"/>
    <col min="773" max="775" width="0" hidden="1" customWidth="1"/>
    <col min="776" max="776" width="10.140625" customWidth="1"/>
    <col min="777" max="777" width="15.42578125" customWidth="1"/>
    <col min="778" max="782" width="0" hidden="1" customWidth="1"/>
    <col min="783" max="783" width="11.28515625" customWidth="1"/>
    <col min="784" max="786" width="0" hidden="1" customWidth="1"/>
    <col min="789" max="789" width="20.28515625" bestFit="1" customWidth="1"/>
    <col min="1025" max="1025" width="6" customWidth="1"/>
    <col min="1026" max="1026" width="13" customWidth="1"/>
    <col min="1027" max="1027" width="12.5703125" customWidth="1"/>
    <col min="1028" max="1028" width="34.5703125" customWidth="1"/>
    <col min="1029" max="1031" width="0" hidden="1" customWidth="1"/>
    <col min="1032" max="1032" width="10.140625" customWidth="1"/>
    <col min="1033" max="1033" width="15.42578125" customWidth="1"/>
    <col min="1034" max="1038" width="0" hidden="1" customWidth="1"/>
    <col min="1039" max="1039" width="11.28515625" customWidth="1"/>
    <col min="1040" max="1042" width="0" hidden="1" customWidth="1"/>
    <col min="1045" max="1045" width="20.28515625" bestFit="1" customWidth="1"/>
    <col min="1281" max="1281" width="6" customWidth="1"/>
    <col min="1282" max="1282" width="13" customWidth="1"/>
    <col min="1283" max="1283" width="12.5703125" customWidth="1"/>
    <col min="1284" max="1284" width="34.5703125" customWidth="1"/>
    <col min="1285" max="1287" width="0" hidden="1" customWidth="1"/>
    <col min="1288" max="1288" width="10.140625" customWidth="1"/>
    <col min="1289" max="1289" width="15.42578125" customWidth="1"/>
    <col min="1290" max="1294" width="0" hidden="1" customWidth="1"/>
    <col min="1295" max="1295" width="11.28515625" customWidth="1"/>
    <col min="1296" max="1298" width="0" hidden="1" customWidth="1"/>
    <col min="1301" max="1301" width="20.28515625" bestFit="1" customWidth="1"/>
    <col min="1537" max="1537" width="6" customWidth="1"/>
    <col min="1538" max="1538" width="13" customWidth="1"/>
    <col min="1539" max="1539" width="12.5703125" customWidth="1"/>
    <col min="1540" max="1540" width="34.5703125" customWidth="1"/>
    <col min="1541" max="1543" width="0" hidden="1" customWidth="1"/>
    <col min="1544" max="1544" width="10.140625" customWidth="1"/>
    <col min="1545" max="1545" width="15.42578125" customWidth="1"/>
    <col min="1546" max="1550" width="0" hidden="1" customWidth="1"/>
    <col min="1551" max="1551" width="11.28515625" customWidth="1"/>
    <col min="1552" max="1554" width="0" hidden="1" customWidth="1"/>
    <col min="1557" max="1557" width="20.28515625" bestFit="1" customWidth="1"/>
    <col min="1793" max="1793" width="6" customWidth="1"/>
    <col min="1794" max="1794" width="13" customWidth="1"/>
    <col min="1795" max="1795" width="12.5703125" customWidth="1"/>
    <col min="1796" max="1796" width="34.5703125" customWidth="1"/>
    <col min="1797" max="1799" width="0" hidden="1" customWidth="1"/>
    <col min="1800" max="1800" width="10.140625" customWidth="1"/>
    <col min="1801" max="1801" width="15.42578125" customWidth="1"/>
    <col min="1802" max="1806" width="0" hidden="1" customWidth="1"/>
    <col min="1807" max="1807" width="11.28515625" customWidth="1"/>
    <col min="1808" max="1810" width="0" hidden="1" customWidth="1"/>
    <col min="1813" max="1813" width="20.28515625" bestFit="1" customWidth="1"/>
    <col min="2049" max="2049" width="6" customWidth="1"/>
    <col min="2050" max="2050" width="13" customWidth="1"/>
    <col min="2051" max="2051" width="12.5703125" customWidth="1"/>
    <col min="2052" max="2052" width="34.5703125" customWidth="1"/>
    <col min="2053" max="2055" width="0" hidden="1" customWidth="1"/>
    <col min="2056" max="2056" width="10.140625" customWidth="1"/>
    <col min="2057" max="2057" width="15.42578125" customWidth="1"/>
    <col min="2058" max="2062" width="0" hidden="1" customWidth="1"/>
    <col min="2063" max="2063" width="11.28515625" customWidth="1"/>
    <col min="2064" max="2066" width="0" hidden="1" customWidth="1"/>
    <col min="2069" max="2069" width="20.28515625" bestFit="1" customWidth="1"/>
    <col min="2305" max="2305" width="6" customWidth="1"/>
    <col min="2306" max="2306" width="13" customWidth="1"/>
    <col min="2307" max="2307" width="12.5703125" customWidth="1"/>
    <col min="2308" max="2308" width="34.5703125" customWidth="1"/>
    <col min="2309" max="2311" width="0" hidden="1" customWidth="1"/>
    <col min="2312" max="2312" width="10.140625" customWidth="1"/>
    <col min="2313" max="2313" width="15.42578125" customWidth="1"/>
    <col min="2314" max="2318" width="0" hidden="1" customWidth="1"/>
    <col min="2319" max="2319" width="11.28515625" customWidth="1"/>
    <col min="2320" max="2322" width="0" hidden="1" customWidth="1"/>
    <col min="2325" max="2325" width="20.28515625" bestFit="1" customWidth="1"/>
    <col min="2561" max="2561" width="6" customWidth="1"/>
    <col min="2562" max="2562" width="13" customWidth="1"/>
    <col min="2563" max="2563" width="12.5703125" customWidth="1"/>
    <col min="2564" max="2564" width="34.5703125" customWidth="1"/>
    <col min="2565" max="2567" width="0" hidden="1" customWidth="1"/>
    <col min="2568" max="2568" width="10.140625" customWidth="1"/>
    <col min="2569" max="2569" width="15.42578125" customWidth="1"/>
    <col min="2570" max="2574" width="0" hidden="1" customWidth="1"/>
    <col min="2575" max="2575" width="11.28515625" customWidth="1"/>
    <col min="2576" max="2578" width="0" hidden="1" customWidth="1"/>
    <col min="2581" max="2581" width="20.28515625" bestFit="1" customWidth="1"/>
    <col min="2817" max="2817" width="6" customWidth="1"/>
    <col min="2818" max="2818" width="13" customWidth="1"/>
    <col min="2819" max="2819" width="12.5703125" customWidth="1"/>
    <col min="2820" max="2820" width="34.5703125" customWidth="1"/>
    <col min="2821" max="2823" width="0" hidden="1" customWidth="1"/>
    <col min="2824" max="2824" width="10.140625" customWidth="1"/>
    <col min="2825" max="2825" width="15.42578125" customWidth="1"/>
    <col min="2826" max="2830" width="0" hidden="1" customWidth="1"/>
    <col min="2831" max="2831" width="11.28515625" customWidth="1"/>
    <col min="2832" max="2834" width="0" hidden="1" customWidth="1"/>
    <col min="2837" max="2837" width="20.28515625" bestFit="1" customWidth="1"/>
    <col min="3073" max="3073" width="6" customWidth="1"/>
    <col min="3074" max="3074" width="13" customWidth="1"/>
    <col min="3075" max="3075" width="12.5703125" customWidth="1"/>
    <col min="3076" max="3076" width="34.5703125" customWidth="1"/>
    <col min="3077" max="3079" width="0" hidden="1" customWidth="1"/>
    <col min="3080" max="3080" width="10.140625" customWidth="1"/>
    <col min="3081" max="3081" width="15.42578125" customWidth="1"/>
    <col min="3082" max="3086" width="0" hidden="1" customWidth="1"/>
    <col min="3087" max="3087" width="11.28515625" customWidth="1"/>
    <col min="3088" max="3090" width="0" hidden="1" customWidth="1"/>
    <col min="3093" max="3093" width="20.28515625" bestFit="1" customWidth="1"/>
    <col min="3329" max="3329" width="6" customWidth="1"/>
    <col min="3330" max="3330" width="13" customWidth="1"/>
    <col min="3331" max="3331" width="12.5703125" customWidth="1"/>
    <col min="3332" max="3332" width="34.5703125" customWidth="1"/>
    <col min="3333" max="3335" width="0" hidden="1" customWidth="1"/>
    <col min="3336" max="3336" width="10.140625" customWidth="1"/>
    <col min="3337" max="3337" width="15.42578125" customWidth="1"/>
    <col min="3338" max="3342" width="0" hidden="1" customWidth="1"/>
    <col min="3343" max="3343" width="11.28515625" customWidth="1"/>
    <col min="3344" max="3346" width="0" hidden="1" customWidth="1"/>
    <col min="3349" max="3349" width="20.28515625" bestFit="1" customWidth="1"/>
    <col min="3585" max="3585" width="6" customWidth="1"/>
    <col min="3586" max="3586" width="13" customWidth="1"/>
    <col min="3587" max="3587" width="12.5703125" customWidth="1"/>
    <col min="3588" max="3588" width="34.5703125" customWidth="1"/>
    <col min="3589" max="3591" width="0" hidden="1" customWidth="1"/>
    <col min="3592" max="3592" width="10.140625" customWidth="1"/>
    <col min="3593" max="3593" width="15.42578125" customWidth="1"/>
    <col min="3594" max="3598" width="0" hidden="1" customWidth="1"/>
    <col min="3599" max="3599" width="11.28515625" customWidth="1"/>
    <col min="3600" max="3602" width="0" hidden="1" customWidth="1"/>
    <col min="3605" max="3605" width="20.28515625" bestFit="1" customWidth="1"/>
    <col min="3841" max="3841" width="6" customWidth="1"/>
    <col min="3842" max="3842" width="13" customWidth="1"/>
    <col min="3843" max="3843" width="12.5703125" customWidth="1"/>
    <col min="3844" max="3844" width="34.5703125" customWidth="1"/>
    <col min="3845" max="3847" width="0" hidden="1" customWidth="1"/>
    <col min="3848" max="3848" width="10.140625" customWidth="1"/>
    <col min="3849" max="3849" width="15.42578125" customWidth="1"/>
    <col min="3850" max="3854" width="0" hidden="1" customWidth="1"/>
    <col min="3855" max="3855" width="11.28515625" customWidth="1"/>
    <col min="3856" max="3858" width="0" hidden="1" customWidth="1"/>
    <col min="3861" max="3861" width="20.28515625" bestFit="1" customWidth="1"/>
    <col min="4097" max="4097" width="6" customWidth="1"/>
    <col min="4098" max="4098" width="13" customWidth="1"/>
    <col min="4099" max="4099" width="12.5703125" customWidth="1"/>
    <col min="4100" max="4100" width="34.5703125" customWidth="1"/>
    <col min="4101" max="4103" width="0" hidden="1" customWidth="1"/>
    <col min="4104" max="4104" width="10.140625" customWidth="1"/>
    <col min="4105" max="4105" width="15.42578125" customWidth="1"/>
    <col min="4106" max="4110" width="0" hidden="1" customWidth="1"/>
    <col min="4111" max="4111" width="11.28515625" customWidth="1"/>
    <col min="4112" max="4114" width="0" hidden="1" customWidth="1"/>
    <col min="4117" max="4117" width="20.28515625" bestFit="1" customWidth="1"/>
    <col min="4353" max="4353" width="6" customWidth="1"/>
    <col min="4354" max="4354" width="13" customWidth="1"/>
    <col min="4355" max="4355" width="12.5703125" customWidth="1"/>
    <col min="4356" max="4356" width="34.5703125" customWidth="1"/>
    <col min="4357" max="4359" width="0" hidden="1" customWidth="1"/>
    <col min="4360" max="4360" width="10.140625" customWidth="1"/>
    <col min="4361" max="4361" width="15.42578125" customWidth="1"/>
    <col min="4362" max="4366" width="0" hidden="1" customWidth="1"/>
    <col min="4367" max="4367" width="11.28515625" customWidth="1"/>
    <col min="4368" max="4370" width="0" hidden="1" customWidth="1"/>
    <col min="4373" max="4373" width="20.28515625" bestFit="1" customWidth="1"/>
    <col min="4609" max="4609" width="6" customWidth="1"/>
    <col min="4610" max="4610" width="13" customWidth="1"/>
    <col min="4611" max="4611" width="12.5703125" customWidth="1"/>
    <col min="4612" max="4612" width="34.5703125" customWidth="1"/>
    <col min="4613" max="4615" width="0" hidden="1" customWidth="1"/>
    <col min="4616" max="4616" width="10.140625" customWidth="1"/>
    <col min="4617" max="4617" width="15.42578125" customWidth="1"/>
    <col min="4618" max="4622" width="0" hidden="1" customWidth="1"/>
    <col min="4623" max="4623" width="11.28515625" customWidth="1"/>
    <col min="4624" max="4626" width="0" hidden="1" customWidth="1"/>
    <col min="4629" max="4629" width="20.28515625" bestFit="1" customWidth="1"/>
    <col min="4865" max="4865" width="6" customWidth="1"/>
    <col min="4866" max="4866" width="13" customWidth="1"/>
    <col min="4867" max="4867" width="12.5703125" customWidth="1"/>
    <col min="4868" max="4868" width="34.5703125" customWidth="1"/>
    <col min="4869" max="4871" width="0" hidden="1" customWidth="1"/>
    <col min="4872" max="4872" width="10.140625" customWidth="1"/>
    <col min="4873" max="4873" width="15.42578125" customWidth="1"/>
    <col min="4874" max="4878" width="0" hidden="1" customWidth="1"/>
    <col min="4879" max="4879" width="11.28515625" customWidth="1"/>
    <col min="4880" max="4882" width="0" hidden="1" customWidth="1"/>
    <col min="4885" max="4885" width="20.28515625" bestFit="1" customWidth="1"/>
    <col min="5121" max="5121" width="6" customWidth="1"/>
    <col min="5122" max="5122" width="13" customWidth="1"/>
    <col min="5123" max="5123" width="12.5703125" customWidth="1"/>
    <col min="5124" max="5124" width="34.5703125" customWidth="1"/>
    <col min="5125" max="5127" width="0" hidden="1" customWidth="1"/>
    <col min="5128" max="5128" width="10.140625" customWidth="1"/>
    <col min="5129" max="5129" width="15.42578125" customWidth="1"/>
    <col min="5130" max="5134" width="0" hidden="1" customWidth="1"/>
    <col min="5135" max="5135" width="11.28515625" customWidth="1"/>
    <col min="5136" max="5138" width="0" hidden="1" customWidth="1"/>
    <col min="5141" max="5141" width="20.28515625" bestFit="1" customWidth="1"/>
    <col min="5377" max="5377" width="6" customWidth="1"/>
    <col min="5378" max="5378" width="13" customWidth="1"/>
    <col min="5379" max="5379" width="12.5703125" customWidth="1"/>
    <col min="5380" max="5380" width="34.5703125" customWidth="1"/>
    <col min="5381" max="5383" width="0" hidden="1" customWidth="1"/>
    <col min="5384" max="5384" width="10.140625" customWidth="1"/>
    <col min="5385" max="5385" width="15.42578125" customWidth="1"/>
    <col min="5386" max="5390" width="0" hidden="1" customWidth="1"/>
    <col min="5391" max="5391" width="11.28515625" customWidth="1"/>
    <col min="5392" max="5394" width="0" hidden="1" customWidth="1"/>
    <col min="5397" max="5397" width="20.28515625" bestFit="1" customWidth="1"/>
    <col min="5633" max="5633" width="6" customWidth="1"/>
    <col min="5634" max="5634" width="13" customWidth="1"/>
    <col min="5635" max="5635" width="12.5703125" customWidth="1"/>
    <col min="5636" max="5636" width="34.5703125" customWidth="1"/>
    <col min="5637" max="5639" width="0" hidden="1" customWidth="1"/>
    <col min="5640" max="5640" width="10.140625" customWidth="1"/>
    <col min="5641" max="5641" width="15.42578125" customWidth="1"/>
    <col min="5642" max="5646" width="0" hidden="1" customWidth="1"/>
    <col min="5647" max="5647" width="11.28515625" customWidth="1"/>
    <col min="5648" max="5650" width="0" hidden="1" customWidth="1"/>
    <col min="5653" max="5653" width="20.28515625" bestFit="1" customWidth="1"/>
    <col min="5889" max="5889" width="6" customWidth="1"/>
    <col min="5890" max="5890" width="13" customWidth="1"/>
    <col min="5891" max="5891" width="12.5703125" customWidth="1"/>
    <col min="5892" max="5892" width="34.5703125" customWidth="1"/>
    <col min="5893" max="5895" width="0" hidden="1" customWidth="1"/>
    <col min="5896" max="5896" width="10.140625" customWidth="1"/>
    <col min="5897" max="5897" width="15.42578125" customWidth="1"/>
    <col min="5898" max="5902" width="0" hidden="1" customWidth="1"/>
    <col min="5903" max="5903" width="11.28515625" customWidth="1"/>
    <col min="5904" max="5906" width="0" hidden="1" customWidth="1"/>
    <col min="5909" max="5909" width="20.28515625" bestFit="1" customWidth="1"/>
    <col min="6145" max="6145" width="6" customWidth="1"/>
    <col min="6146" max="6146" width="13" customWidth="1"/>
    <col min="6147" max="6147" width="12.5703125" customWidth="1"/>
    <col min="6148" max="6148" width="34.5703125" customWidth="1"/>
    <col min="6149" max="6151" width="0" hidden="1" customWidth="1"/>
    <col min="6152" max="6152" width="10.140625" customWidth="1"/>
    <col min="6153" max="6153" width="15.42578125" customWidth="1"/>
    <col min="6154" max="6158" width="0" hidden="1" customWidth="1"/>
    <col min="6159" max="6159" width="11.28515625" customWidth="1"/>
    <col min="6160" max="6162" width="0" hidden="1" customWidth="1"/>
    <col min="6165" max="6165" width="20.28515625" bestFit="1" customWidth="1"/>
    <col min="6401" max="6401" width="6" customWidth="1"/>
    <col min="6402" max="6402" width="13" customWidth="1"/>
    <col min="6403" max="6403" width="12.5703125" customWidth="1"/>
    <col min="6404" max="6404" width="34.5703125" customWidth="1"/>
    <col min="6405" max="6407" width="0" hidden="1" customWidth="1"/>
    <col min="6408" max="6408" width="10.140625" customWidth="1"/>
    <col min="6409" max="6409" width="15.42578125" customWidth="1"/>
    <col min="6410" max="6414" width="0" hidden="1" customWidth="1"/>
    <col min="6415" max="6415" width="11.28515625" customWidth="1"/>
    <col min="6416" max="6418" width="0" hidden="1" customWidth="1"/>
    <col min="6421" max="6421" width="20.28515625" bestFit="1" customWidth="1"/>
    <col min="6657" max="6657" width="6" customWidth="1"/>
    <col min="6658" max="6658" width="13" customWidth="1"/>
    <col min="6659" max="6659" width="12.5703125" customWidth="1"/>
    <col min="6660" max="6660" width="34.5703125" customWidth="1"/>
    <col min="6661" max="6663" width="0" hidden="1" customWidth="1"/>
    <col min="6664" max="6664" width="10.140625" customWidth="1"/>
    <col min="6665" max="6665" width="15.42578125" customWidth="1"/>
    <col min="6666" max="6670" width="0" hidden="1" customWidth="1"/>
    <col min="6671" max="6671" width="11.28515625" customWidth="1"/>
    <col min="6672" max="6674" width="0" hidden="1" customWidth="1"/>
    <col min="6677" max="6677" width="20.28515625" bestFit="1" customWidth="1"/>
    <col min="6913" max="6913" width="6" customWidth="1"/>
    <col min="6914" max="6914" width="13" customWidth="1"/>
    <col min="6915" max="6915" width="12.5703125" customWidth="1"/>
    <col min="6916" max="6916" width="34.5703125" customWidth="1"/>
    <col min="6917" max="6919" width="0" hidden="1" customWidth="1"/>
    <col min="6920" max="6920" width="10.140625" customWidth="1"/>
    <col min="6921" max="6921" width="15.42578125" customWidth="1"/>
    <col min="6922" max="6926" width="0" hidden="1" customWidth="1"/>
    <col min="6927" max="6927" width="11.28515625" customWidth="1"/>
    <col min="6928" max="6930" width="0" hidden="1" customWidth="1"/>
    <col min="6933" max="6933" width="20.28515625" bestFit="1" customWidth="1"/>
    <col min="7169" max="7169" width="6" customWidth="1"/>
    <col min="7170" max="7170" width="13" customWidth="1"/>
    <col min="7171" max="7171" width="12.5703125" customWidth="1"/>
    <col min="7172" max="7172" width="34.5703125" customWidth="1"/>
    <col min="7173" max="7175" width="0" hidden="1" customWidth="1"/>
    <col min="7176" max="7176" width="10.140625" customWidth="1"/>
    <col min="7177" max="7177" width="15.42578125" customWidth="1"/>
    <col min="7178" max="7182" width="0" hidden="1" customWidth="1"/>
    <col min="7183" max="7183" width="11.28515625" customWidth="1"/>
    <col min="7184" max="7186" width="0" hidden="1" customWidth="1"/>
    <col min="7189" max="7189" width="20.28515625" bestFit="1" customWidth="1"/>
    <col min="7425" max="7425" width="6" customWidth="1"/>
    <col min="7426" max="7426" width="13" customWidth="1"/>
    <col min="7427" max="7427" width="12.5703125" customWidth="1"/>
    <col min="7428" max="7428" width="34.5703125" customWidth="1"/>
    <col min="7429" max="7431" width="0" hidden="1" customWidth="1"/>
    <col min="7432" max="7432" width="10.140625" customWidth="1"/>
    <col min="7433" max="7433" width="15.42578125" customWidth="1"/>
    <col min="7434" max="7438" width="0" hidden="1" customWidth="1"/>
    <col min="7439" max="7439" width="11.28515625" customWidth="1"/>
    <col min="7440" max="7442" width="0" hidden="1" customWidth="1"/>
    <col min="7445" max="7445" width="20.28515625" bestFit="1" customWidth="1"/>
    <col min="7681" max="7681" width="6" customWidth="1"/>
    <col min="7682" max="7682" width="13" customWidth="1"/>
    <col min="7683" max="7683" width="12.5703125" customWidth="1"/>
    <col min="7684" max="7684" width="34.5703125" customWidth="1"/>
    <col min="7685" max="7687" width="0" hidden="1" customWidth="1"/>
    <col min="7688" max="7688" width="10.140625" customWidth="1"/>
    <col min="7689" max="7689" width="15.42578125" customWidth="1"/>
    <col min="7690" max="7694" width="0" hidden="1" customWidth="1"/>
    <col min="7695" max="7695" width="11.28515625" customWidth="1"/>
    <col min="7696" max="7698" width="0" hidden="1" customWidth="1"/>
    <col min="7701" max="7701" width="20.28515625" bestFit="1" customWidth="1"/>
    <col min="7937" max="7937" width="6" customWidth="1"/>
    <col min="7938" max="7938" width="13" customWidth="1"/>
    <col min="7939" max="7939" width="12.5703125" customWidth="1"/>
    <col min="7940" max="7940" width="34.5703125" customWidth="1"/>
    <col min="7941" max="7943" width="0" hidden="1" customWidth="1"/>
    <col min="7944" max="7944" width="10.140625" customWidth="1"/>
    <col min="7945" max="7945" width="15.42578125" customWidth="1"/>
    <col min="7946" max="7950" width="0" hidden="1" customWidth="1"/>
    <col min="7951" max="7951" width="11.28515625" customWidth="1"/>
    <col min="7952" max="7954" width="0" hidden="1" customWidth="1"/>
    <col min="7957" max="7957" width="20.28515625" bestFit="1" customWidth="1"/>
    <col min="8193" max="8193" width="6" customWidth="1"/>
    <col min="8194" max="8194" width="13" customWidth="1"/>
    <col min="8195" max="8195" width="12.5703125" customWidth="1"/>
    <col min="8196" max="8196" width="34.5703125" customWidth="1"/>
    <col min="8197" max="8199" width="0" hidden="1" customWidth="1"/>
    <col min="8200" max="8200" width="10.140625" customWidth="1"/>
    <col min="8201" max="8201" width="15.42578125" customWidth="1"/>
    <col min="8202" max="8206" width="0" hidden="1" customWidth="1"/>
    <col min="8207" max="8207" width="11.28515625" customWidth="1"/>
    <col min="8208" max="8210" width="0" hidden="1" customWidth="1"/>
    <col min="8213" max="8213" width="20.28515625" bestFit="1" customWidth="1"/>
    <col min="8449" max="8449" width="6" customWidth="1"/>
    <col min="8450" max="8450" width="13" customWidth="1"/>
    <col min="8451" max="8451" width="12.5703125" customWidth="1"/>
    <col min="8452" max="8452" width="34.5703125" customWidth="1"/>
    <col min="8453" max="8455" width="0" hidden="1" customWidth="1"/>
    <col min="8456" max="8456" width="10.140625" customWidth="1"/>
    <col min="8457" max="8457" width="15.42578125" customWidth="1"/>
    <col min="8458" max="8462" width="0" hidden="1" customWidth="1"/>
    <col min="8463" max="8463" width="11.28515625" customWidth="1"/>
    <col min="8464" max="8466" width="0" hidden="1" customWidth="1"/>
    <col min="8469" max="8469" width="20.28515625" bestFit="1" customWidth="1"/>
    <col min="8705" max="8705" width="6" customWidth="1"/>
    <col min="8706" max="8706" width="13" customWidth="1"/>
    <col min="8707" max="8707" width="12.5703125" customWidth="1"/>
    <col min="8708" max="8708" width="34.5703125" customWidth="1"/>
    <col min="8709" max="8711" width="0" hidden="1" customWidth="1"/>
    <col min="8712" max="8712" width="10.140625" customWidth="1"/>
    <col min="8713" max="8713" width="15.42578125" customWidth="1"/>
    <col min="8714" max="8718" width="0" hidden="1" customWidth="1"/>
    <col min="8719" max="8719" width="11.28515625" customWidth="1"/>
    <col min="8720" max="8722" width="0" hidden="1" customWidth="1"/>
    <col min="8725" max="8725" width="20.28515625" bestFit="1" customWidth="1"/>
    <col min="8961" max="8961" width="6" customWidth="1"/>
    <col min="8962" max="8962" width="13" customWidth="1"/>
    <col min="8963" max="8963" width="12.5703125" customWidth="1"/>
    <col min="8964" max="8964" width="34.5703125" customWidth="1"/>
    <col min="8965" max="8967" width="0" hidden="1" customWidth="1"/>
    <col min="8968" max="8968" width="10.140625" customWidth="1"/>
    <col min="8969" max="8969" width="15.42578125" customWidth="1"/>
    <col min="8970" max="8974" width="0" hidden="1" customWidth="1"/>
    <col min="8975" max="8975" width="11.28515625" customWidth="1"/>
    <col min="8976" max="8978" width="0" hidden="1" customWidth="1"/>
    <col min="8981" max="8981" width="20.28515625" bestFit="1" customWidth="1"/>
    <col min="9217" max="9217" width="6" customWidth="1"/>
    <col min="9218" max="9218" width="13" customWidth="1"/>
    <col min="9219" max="9219" width="12.5703125" customWidth="1"/>
    <col min="9220" max="9220" width="34.5703125" customWidth="1"/>
    <col min="9221" max="9223" width="0" hidden="1" customWidth="1"/>
    <col min="9224" max="9224" width="10.140625" customWidth="1"/>
    <col min="9225" max="9225" width="15.42578125" customWidth="1"/>
    <col min="9226" max="9230" width="0" hidden="1" customWidth="1"/>
    <col min="9231" max="9231" width="11.28515625" customWidth="1"/>
    <col min="9232" max="9234" width="0" hidden="1" customWidth="1"/>
    <col min="9237" max="9237" width="20.28515625" bestFit="1" customWidth="1"/>
    <col min="9473" max="9473" width="6" customWidth="1"/>
    <col min="9474" max="9474" width="13" customWidth="1"/>
    <col min="9475" max="9475" width="12.5703125" customWidth="1"/>
    <col min="9476" max="9476" width="34.5703125" customWidth="1"/>
    <col min="9477" max="9479" width="0" hidden="1" customWidth="1"/>
    <col min="9480" max="9480" width="10.140625" customWidth="1"/>
    <col min="9481" max="9481" width="15.42578125" customWidth="1"/>
    <col min="9482" max="9486" width="0" hidden="1" customWidth="1"/>
    <col min="9487" max="9487" width="11.28515625" customWidth="1"/>
    <col min="9488" max="9490" width="0" hidden="1" customWidth="1"/>
    <col min="9493" max="9493" width="20.28515625" bestFit="1" customWidth="1"/>
    <col min="9729" max="9729" width="6" customWidth="1"/>
    <col min="9730" max="9730" width="13" customWidth="1"/>
    <col min="9731" max="9731" width="12.5703125" customWidth="1"/>
    <col min="9732" max="9732" width="34.5703125" customWidth="1"/>
    <col min="9733" max="9735" width="0" hidden="1" customWidth="1"/>
    <col min="9736" max="9736" width="10.140625" customWidth="1"/>
    <col min="9737" max="9737" width="15.42578125" customWidth="1"/>
    <col min="9738" max="9742" width="0" hidden="1" customWidth="1"/>
    <col min="9743" max="9743" width="11.28515625" customWidth="1"/>
    <col min="9744" max="9746" width="0" hidden="1" customWidth="1"/>
    <col min="9749" max="9749" width="20.28515625" bestFit="1" customWidth="1"/>
    <col min="9985" max="9985" width="6" customWidth="1"/>
    <col min="9986" max="9986" width="13" customWidth="1"/>
    <col min="9987" max="9987" width="12.5703125" customWidth="1"/>
    <col min="9988" max="9988" width="34.5703125" customWidth="1"/>
    <col min="9989" max="9991" width="0" hidden="1" customWidth="1"/>
    <col min="9992" max="9992" width="10.140625" customWidth="1"/>
    <col min="9993" max="9993" width="15.42578125" customWidth="1"/>
    <col min="9994" max="9998" width="0" hidden="1" customWidth="1"/>
    <col min="9999" max="9999" width="11.28515625" customWidth="1"/>
    <col min="10000" max="10002" width="0" hidden="1" customWidth="1"/>
    <col min="10005" max="10005" width="20.28515625" bestFit="1" customWidth="1"/>
    <col min="10241" max="10241" width="6" customWidth="1"/>
    <col min="10242" max="10242" width="13" customWidth="1"/>
    <col min="10243" max="10243" width="12.5703125" customWidth="1"/>
    <col min="10244" max="10244" width="34.5703125" customWidth="1"/>
    <col min="10245" max="10247" width="0" hidden="1" customWidth="1"/>
    <col min="10248" max="10248" width="10.140625" customWidth="1"/>
    <col min="10249" max="10249" width="15.42578125" customWidth="1"/>
    <col min="10250" max="10254" width="0" hidden="1" customWidth="1"/>
    <col min="10255" max="10255" width="11.28515625" customWidth="1"/>
    <col min="10256" max="10258" width="0" hidden="1" customWidth="1"/>
    <col min="10261" max="10261" width="20.28515625" bestFit="1" customWidth="1"/>
    <col min="10497" max="10497" width="6" customWidth="1"/>
    <col min="10498" max="10498" width="13" customWidth="1"/>
    <col min="10499" max="10499" width="12.5703125" customWidth="1"/>
    <col min="10500" max="10500" width="34.5703125" customWidth="1"/>
    <col min="10501" max="10503" width="0" hidden="1" customWidth="1"/>
    <col min="10504" max="10504" width="10.140625" customWidth="1"/>
    <col min="10505" max="10505" width="15.42578125" customWidth="1"/>
    <col min="10506" max="10510" width="0" hidden="1" customWidth="1"/>
    <col min="10511" max="10511" width="11.28515625" customWidth="1"/>
    <col min="10512" max="10514" width="0" hidden="1" customWidth="1"/>
    <col min="10517" max="10517" width="20.28515625" bestFit="1" customWidth="1"/>
    <col min="10753" max="10753" width="6" customWidth="1"/>
    <col min="10754" max="10754" width="13" customWidth="1"/>
    <col min="10755" max="10755" width="12.5703125" customWidth="1"/>
    <col min="10756" max="10756" width="34.5703125" customWidth="1"/>
    <col min="10757" max="10759" width="0" hidden="1" customWidth="1"/>
    <col min="10760" max="10760" width="10.140625" customWidth="1"/>
    <col min="10761" max="10761" width="15.42578125" customWidth="1"/>
    <col min="10762" max="10766" width="0" hidden="1" customWidth="1"/>
    <col min="10767" max="10767" width="11.28515625" customWidth="1"/>
    <col min="10768" max="10770" width="0" hidden="1" customWidth="1"/>
    <col min="10773" max="10773" width="20.28515625" bestFit="1" customWidth="1"/>
    <col min="11009" max="11009" width="6" customWidth="1"/>
    <col min="11010" max="11010" width="13" customWidth="1"/>
    <col min="11011" max="11011" width="12.5703125" customWidth="1"/>
    <col min="11012" max="11012" width="34.5703125" customWidth="1"/>
    <col min="11013" max="11015" width="0" hidden="1" customWidth="1"/>
    <col min="11016" max="11016" width="10.140625" customWidth="1"/>
    <col min="11017" max="11017" width="15.42578125" customWidth="1"/>
    <col min="11018" max="11022" width="0" hidden="1" customWidth="1"/>
    <col min="11023" max="11023" width="11.28515625" customWidth="1"/>
    <col min="11024" max="11026" width="0" hidden="1" customWidth="1"/>
    <col min="11029" max="11029" width="20.28515625" bestFit="1" customWidth="1"/>
    <col min="11265" max="11265" width="6" customWidth="1"/>
    <col min="11266" max="11266" width="13" customWidth="1"/>
    <col min="11267" max="11267" width="12.5703125" customWidth="1"/>
    <col min="11268" max="11268" width="34.5703125" customWidth="1"/>
    <col min="11269" max="11271" width="0" hidden="1" customWidth="1"/>
    <col min="11272" max="11272" width="10.140625" customWidth="1"/>
    <col min="11273" max="11273" width="15.42578125" customWidth="1"/>
    <col min="11274" max="11278" width="0" hidden="1" customWidth="1"/>
    <col min="11279" max="11279" width="11.28515625" customWidth="1"/>
    <col min="11280" max="11282" width="0" hidden="1" customWidth="1"/>
    <col min="11285" max="11285" width="20.28515625" bestFit="1" customWidth="1"/>
    <col min="11521" max="11521" width="6" customWidth="1"/>
    <col min="11522" max="11522" width="13" customWidth="1"/>
    <col min="11523" max="11523" width="12.5703125" customWidth="1"/>
    <col min="11524" max="11524" width="34.5703125" customWidth="1"/>
    <col min="11525" max="11527" width="0" hidden="1" customWidth="1"/>
    <col min="11528" max="11528" width="10.140625" customWidth="1"/>
    <col min="11529" max="11529" width="15.42578125" customWidth="1"/>
    <col min="11530" max="11534" width="0" hidden="1" customWidth="1"/>
    <col min="11535" max="11535" width="11.28515625" customWidth="1"/>
    <col min="11536" max="11538" width="0" hidden="1" customWidth="1"/>
    <col min="11541" max="11541" width="20.28515625" bestFit="1" customWidth="1"/>
    <col min="11777" max="11777" width="6" customWidth="1"/>
    <col min="11778" max="11778" width="13" customWidth="1"/>
    <col min="11779" max="11779" width="12.5703125" customWidth="1"/>
    <col min="11780" max="11780" width="34.5703125" customWidth="1"/>
    <col min="11781" max="11783" width="0" hidden="1" customWidth="1"/>
    <col min="11784" max="11784" width="10.140625" customWidth="1"/>
    <col min="11785" max="11785" width="15.42578125" customWidth="1"/>
    <col min="11786" max="11790" width="0" hidden="1" customWidth="1"/>
    <col min="11791" max="11791" width="11.28515625" customWidth="1"/>
    <col min="11792" max="11794" width="0" hidden="1" customWidth="1"/>
    <col min="11797" max="11797" width="20.28515625" bestFit="1" customWidth="1"/>
    <col min="12033" max="12033" width="6" customWidth="1"/>
    <col min="12034" max="12034" width="13" customWidth="1"/>
    <col min="12035" max="12035" width="12.5703125" customWidth="1"/>
    <col min="12036" max="12036" width="34.5703125" customWidth="1"/>
    <col min="12037" max="12039" width="0" hidden="1" customWidth="1"/>
    <col min="12040" max="12040" width="10.140625" customWidth="1"/>
    <col min="12041" max="12041" width="15.42578125" customWidth="1"/>
    <col min="12042" max="12046" width="0" hidden="1" customWidth="1"/>
    <col min="12047" max="12047" width="11.28515625" customWidth="1"/>
    <col min="12048" max="12050" width="0" hidden="1" customWidth="1"/>
    <col min="12053" max="12053" width="20.28515625" bestFit="1" customWidth="1"/>
    <col min="12289" max="12289" width="6" customWidth="1"/>
    <col min="12290" max="12290" width="13" customWidth="1"/>
    <col min="12291" max="12291" width="12.5703125" customWidth="1"/>
    <col min="12292" max="12292" width="34.5703125" customWidth="1"/>
    <col min="12293" max="12295" width="0" hidden="1" customWidth="1"/>
    <col min="12296" max="12296" width="10.140625" customWidth="1"/>
    <col min="12297" max="12297" width="15.42578125" customWidth="1"/>
    <col min="12298" max="12302" width="0" hidden="1" customWidth="1"/>
    <col min="12303" max="12303" width="11.28515625" customWidth="1"/>
    <col min="12304" max="12306" width="0" hidden="1" customWidth="1"/>
    <col min="12309" max="12309" width="20.28515625" bestFit="1" customWidth="1"/>
    <col min="12545" max="12545" width="6" customWidth="1"/>
    <col min="12546" max="12546" width="13" customWidth="1"/>
    <col min="12547" max="12547" width="12.5703125" customWidth="1"/>
    <col min="12548" max="12548" width="34.5703125" customWidth="1"/>
    <col min="12549" max="12551" width="0" hidden="1" customWidth="1"/>
    <col min="12552" max="12552" width="10.140625" customWidth="1"/>
    <col min="12553" max="12553" width="15.42578125" customWidth="1"/>
    <col min="12554" max="12558" width="0" hidden="1" customWidth="1"/>
    <col min="12559" max="12559" width="11.28515625" customWidth="1"/>
    <col min="12560" max="12562" width="0" hidden="1" customWidth="1"/>
    <col min="12565" max="12565" width="20.28515625" bestFit="1" customWidth="1"/>
    <col min="12801" max="12801" width="6" customWidth="1"/>
    <col min="12802" max="12802" width="13" customWidth="1"/>
    <col min="12803" max="12803" width="12.5703125" customWidth="1"/>
    <col min="12804" max="12804" width="34.5703125" customWidth="1"/>
    <col min="12805" max="12807" width="0" hidden="1" customWidth="1"/>
    <col min="12808" max="12808" width="10.140625" customWidth="1"/>
    <col min="12809" max="12809" width="15.42578125" customWidth="1"/>
    <col min="12810" max="12814" width="0" hidden="1" customWidth="1"/>
    <col min="12815" max="12815" width="11.28515625" customWidth="1"/>
    <col min="12816" max="12818" width="0" hidden="1" customWidth="1"/>
    <col min="12821" max="12821" width="20.28515625" bestFit="1" customWidth="1"/>
    <col min="13057" max="13057" width="6" customWidth="1"/>
    <col min="13058" max="13058" width="13" customWidth="1"/>
    <col min="13059" max="13059" width="12.5703125" customWidth="1"/>
    <col min="13060" max="13060" width="34.5703125" customWidth="1"/>
    <col min="13061" max="13063" width="0" hidden="1" customWidth="1"/>
    <col min="13064" max="13064" width="10.140625" customWidth="1"/>
    <col min="13065" max="13065" width="15.42578125" customWidth="1"/>
    <col min="13066" max="13070" width="0" hidden="1" customWidth="1"/>
    <col min="13071" max="13071" width="11.28515625" customWidth="1"/>
    <col min="13072" max="13074" width="0" hidden="1" customWidth="1"/>
    <col min="13077" max="13077" width="20.28515625" bestFit="1" customWidth="1"/>
    <col min="13313" max="13313" width="6" customWidth="1"/>
    <col min="13314" max="13314" width="13" customWidth="1"/>
    <col min="13315" max="13315" width="12.5703125" customWidth="1"/>
    <col min="13316" max="13316" width="34.5703125" customWidth="1"/>
    <col min="13317" max="13319" width="0" hidden="1" customWidth="1"/>
    <col min="13320" max="13320" width="10.140625" customWidth="1"/>
    <col min="13321" max="13321" width="15.42578125" customWidth="1"/>
    <col min="13322" max="13326" width="0" hidden="1" customWidth="1"/>
    <col min="13327" max="13327" width="11.28515625" customWidth="1"/>
    <col min="13328" max="13330" width="0" hidden="1" customWidth="1"/>
    <col min="13333" max="13333" width="20.28515625" bestFit="1" customWidth="1"/>
    <col min="13569" max="13569" width="6" customWidth="1"/>
    <col min="13570" max="13570" width="13" customWidth="1"/>
    <col min="13571" max="13571" width="12.5703125" customWidth="1"/>
    <col min="13572" max="13572" width="34.5703125" customWidth="1"/>
    <col min="13573" max="13575" width="0" hidden="1" customWidth="1"/>
    <col min="13576" max="13576" width="10.140625" customWidth="1"/>
    <col min="13577" max="13577" width="15.42578125" customWidth="1"/>
    <col min="13578" max="13582" width="0" hidden="1" customWidth="1"/>
    <col min="13583" max="13583" width="11.28515625" customWidth="1"/>
    <col min="13584" max="13586" width="0" hidden="1" customWidth="1"/>
    <col min="13589" max="13589" width="20.28515625" bestFit="1" customWidth="1"/>
    <col min="13825" max="13825" width="6" customWidth="1"/>
    <col min="13826" max="13826" width="13" customWidth="1"/>
    <col min="13827" max="13827" width="12.5703125" customWidth="1"/>
    <col min="13828" max="13828" width="34.5703125" customWidth="1"/>
    <col min="13829" max="13831" width="0" hidden="1" customWidth="1"/>
    <col min="13832" max="13832" width="10.140625" customWidth="1"/>
    <col min="13833" max="13833" width="15.42578125" customWidth="1"/>
    <col min="13834" max="13838" width="0" hidden="1" customWidth="1"/>
    <col min="13839" max="13839" width="11.28515625" customWidth="1"/>
    <col min="13840" max="13842" width="0" hidden="1" customWidth="1"/>
    <col min="13845" max="13845" width="20.28515625" bestFit="1" customWidth="1"/>
    <col min="14081" max="14081" width="6" customWidth="1"/>
    <col min="14082" max="14082" width="13" customWidth="1"/>
    <col min="14083" max="14083" width="12.5703125" customWidth="1"/>
    <col min="14084" max="14084" width="34.5703125" customWidth="1"/>
    <col min="14085" max="14087" width="0" hidden="1" customWidth="1"/>
    <col min="14088" max="14088" width="10.140625" customWidth="1"/>
    <col min="14089" max="14089" width="15.42578125" customWidth="1"/>
    <col min="14090" max="14094" width="0" hidden="1" customWidth="1"/>
    <col min="14095" max="14095" width="11.28515625" customWidth="1"/>
    <col min="14096" max="14098" width="0" hidden="1" customWidth="1"/>
    <col min="14101" max="14101" width="20.28515625" bestFit="1" customWidth="1"/>
    <col min="14337" max="14337" width="6" customWidth="1"/>
    <col min="14338" max="14338" width="13" customWidth="1"/>
    <col min="14339" max="14339" width="12.5703125" customWidth="1"/>
    <col min="14340" max="14340" width="34.5703125" customWidth="1"/>
    <col min="14341" max="14343" width="0" hidden="1" customWidth="1"/>
    <col min="14344" max="14344" width="10.140625" customWidth="1"/>
    <col min="14345" max="14345" width="15.42578125" customWidth="1"/>
    <col min="14346" max="14350" width="0" hidden="1" customWidth="1"/>
    <col min="14351" max="14351" width="11.28515625" customWidth="1"/>
    <col min="14352" max="14354" width="0" hidden="1" customWidth="1"/>
    <col min="14357" max="14357" width="20.28515625" bestFit="1" customWidth="1"/>
    <col min="14593" max="14593" width="6" customWidth="1"/>
    <col min="14594" max="14594" width="13" customWidth="1"/>
    <col min="14595" max="14595" width="12.5703125" customWidth="1"/>
    <col min="14596" max="14596" width="34.5703125" customWidth="1"/>
    <col min="14597" max="14599" width="0" hidden="1" customWidth="1"/>
    <col min="14600" max="14600" width="10.140625" customWidth="1"/>
    <col min="14601" max="14601" width="15.42578125" customWidth="1"/>
    <col min="14602" max="14606" width="0" hidden="1" customWidth="1"/>
    <col min="14607" max="14607" width="11.28515625" customWidth="1"/>
    <col min="14608" max="14610" width="0" hidden="1" customWidth="1"/>
    <col min="14613" max="14613" width="20.28515625" bestFit="1" customWidth="1"/>
    <col min="14849" max="14849" width="6" customWidth="1"/>
    <col min="14850" max="14850" width="13" customWidth="1"/>
    <col min="14851" max="14851" width="12.5703125" customWidth="1"/>
    <col min="14852" max="14852" width="34.5703125" customWidth="1"/>
    <col min="14853" max="14855" width="0" hidden="1" customWidth="1"/>
    <col min="14856" max="14856" width="10.140625" customWidth="1"/>
    <col min="14857" max="14857" width="15.42578125" customWidth="1"/>
    <col min="14858" max="14862" width="0" hidden="1" customWidth="1"/>
    <col min="14863" max="14863" width="11.28515625" customWidth="1"/>
    <col min="14864" max="14866" width="0" hidden="1" customWidth="1"/>
    <col min="14869" max="14869" width="20.28515625" bestFit="1" customWidth="1"/>
    <col min="15105" max="15105" width="6" customWidth="1"/>
    <col min="15106" max="15106" width="13" customWidth="1"/>
    <col min="15107" max="15107" width="12.5703125" customWidth="1"/>
    <col min="15108" max="15108" width="34.5703125" customWidth="1"/>
    <col min="15109" max="15111" width="0" hidden="1" customWidth="1"/>
    <col min="15112" max="15112" width="10.140625" customWidth="1"/>
    <col min="15113" max="15113" width="15.42578125" customWidth="1"/>
    <col min="15114" max="15118" width="0" hidden="1" customWidth="1"/>
    <col min="15119" max="15119" width="11.28515625" customWidth="1"/>
    <col min="15120" max="15122" width="0" hidden="1" customWidth="1"/>
    <col min="15125" max="15125" width="20.28515625" bestFit="1" customWidth="1"/>
    <col min="15361" max="15361" width="6" customWidth="1"/>
    <col min="15362" max="15362" width="13" customWidth="1"/>
    <col min="15363" max="15363" width="12.5703125" customWidth="1"/>
    <col min="15364" max="15364" width="34.5703125" customWidth="1"/>
    <col min="15365" max="15367" width="0" hidden="1" customWidth="1"/>
    <col min="15368" max="15368" width="10.140625" customWidth="1"/>
    <col min="15369" max="15369" width="15.42578125" customWidth="1"/>
    <col min="15370" max="15374" width="0" hidden="1" customWidth="1"/>
    <col min="15375" max="15375" width="11.28515625" customWidth="1"/>
    <col min="15376" max="15378" width="0" hidden="1" customWidth="1"/>
    <col min="15381" max="15381" width="20.28515625" bestFit="1" customWidth="1"/>
    <col min="15617" max="15617" width="6" customWidth="1"/>
    <col min="15618" max="15618" width="13" customWidth="1"/>
    <col min="15619" max="15619" width="12.5703125" customWidth="1"/>
    <col min="15620" max="15620" width="34.5703125" customWidth="1"/>
    <col min="15621" max="15623" width="0" hidden="1" customWidth="1"/>
    <col min="15624" max="15624" width="10.140625" customWidth="1"/>
    <col min="15625" max="15625" width="15.42578125" customWidth="1"/>
    <col min="15626" max="15630" width="0" hidden="1" customWidth="1"/>
    <col min="15631" max="15631" width="11.28515625" customWidth="1"/>
    <col min="15632" max="15634" width="0" hidden="1" customWidth="1"/>
    <col min="15637" max="15637" width="20.28515625" bestFit="1" customWidth="1"/>
    <col min="15873" max="15873" width="6" customWidth="1"/>
    <col min="15874" max="15874" width="13" customWidth="1"/>
    <col min="15875" max="15875" width="12.5703125" customWidth="1"/>
    <col min="15876" max="15876" width="34.5703125" customWidth="1"/>
    <col min="15877" max="15879" width="0" hidden="1" customWidth="1"/>
    <col min="15880" max="15880" width="10.140625" customWidth="1"/>
    <col min="15881" max="15881" width="15.42578125" customWidth="1"/>
    <col min="15882" max="15886" width="0" hidden="1" customWidth="1"/>
    <col min="15887" max="15887" width="11.28515625" customWidth="1"/>
    <col min="15888" max="15890" width="0" hidden="1" customWidth="1"/>
    <col min="15893" max="15893" width="20.28515625" bestFit="1" customWidth="1"/>
    <col min="16129" max="16129" width="6" customWidth="1"/>
    <col min="16130" max="16130" width="13" customWidth="1"/>
    <col min="16131" max="16131" width="12.5703125" customWidth="1"/>
    <col min="16132" max="16132" width="34.5703125" customWidth="1"/>
    <col min="16133" max="16135" width="0" hidden="1" customWidth="1"/>
    <col min="16136" max="16136" width="10.140625" customWidth="1"/>
    <col min="16137" max="16137" width="15.42578125" customWidth="1"/>
    <col min="16138" max="16142" width="0" hidden="1" customWidth="1"/>
    <col min="16143" max="16143" width="11.28515625" customWidth="1"/>
    <col min="16144" max="16146" width="0" hidden="1" customWidth="1"/>
    <col min="16149" max="16149" width="20.28515625" bestFit="1" customWidth="1"/>
  </cols>
  <sheetData>
    <row r="1" spans="1:19" ht="30.75" thickBot="1" x14ac:dyDescent="0.3">
      <c r="A1" s="83"/>
      <c r="B1" s="79" t="s">
        <v>215</v>
      </c>
      <c r="C1" s="387" t="s">
        <v>214</v>
      </c>
      <c r="D1" s="388"/>
      <c r="E1" s="126" t="s">
        <v>213</v>
      </c>
      <c r="F1" s="77" t="s">
        <v>212</v>
      </c>
      <c r="G1" s="125" t="s">
        <v>211</v>
      </c>
      <c r="H1" s="76" t="s">
        <v>210</v>
      </c>
      <c r="I1" s="75" t="s">
        <v>209</v>
      </c>
      <c r="K1" s="124" t="s">
        <v>201</v>
      </c>
      <c r="L1" s="123" t="s">
        <v>200</v>
      </c>
      <c r="M1" s="56"/>
      <c r="N1" s="165" t="s">
        <v>309</v>
      </c>
      <c r="O1" s="166" t="s">
        <v>308</v>
      </c>
      <c r="P1" s="167">
        <v>0.5</v>
      </c>
      <c r="Q1" s="166" t="s">
        <v>307</v>
      </c>
      <c r="R1" s="166" t="s">
        <v>306</v>
      </c>
      <c r="S1" s="52"/>
    </row>
    <row r="2" spans="1:19" ht="15" customHeight="1" thickTop="1" x14ac:dyDescent="0.25">
      <c r="A2" s="389" t="s">
        <v>21</v>
      </c>
      <c r="B2" s="381" t="s">
        <v>302</v>
      </c>
      <c r="C2" s="17" t="s">
        <v>190</v>
      </c>
      <c r="D2" s="1" t="s">
        <v>257</v>
      </c>
      <c r="E2" s="383" t="s">
        <v>300</v>
      </c>
      <c r="F2" s="385">
        <f>VLOOKUP(E2,$K$2:$L$6,2)</f>
        <v>35</v>
      </c>
      <c r="G2" s="68">
        <f>'[1]scoring vragenlijst'!G2</f>
        <v>0</v>
      </c>
      <c r="H2" s="67" t="s">
        <v>328</v>
      </c>
      <c r="I2" s="380">
        <f>IF(H2="x",G2,IF(H3="X",G3,"nog in te vullen"))</f>
        <v>0</v>
      </c>
      <c r="K2" s="122" t="s">
        <v>305</v>
      </c>
      <c r="L2" s="118">
        <f>'[1]scoring vragenlijst'!N2</f>
        <v>150</v>
      </c>
      <c r="M2" s="56"/>
      <c r="N2" s="168" t="s">
        <v>304</v>
      </c>
      <c r="O2" s="169">
        <f>R2/$Q$2</f>
        <v>0.17647058823529413</v>
      </c>
      <c r="P2" s="170"/>
      <c r="Q2" s="171">
        <f>SUM(Q3:Q5)</f>
        <v>170</v>
      </c>
      <c r="R2" s="171">
        <f>SUM(R3:R5)</f>
        <v>30</v>
      </c>
      <c r="S2" s="52"/>
    </row>
    <row r="3" spans="1:19" ht="15" customHeight="1" x14ac:dyDescent="0.25">
      <c r="A3" s="390"/>
      <c r="B3" s="382"/>
      <c r="C3" s="15" t="s">
        <v>186</v>
      </c>
      <c r="D3" t="s">
        <v>298</v>
      </c>
      <c r="E3" s="384"/>
      <c r="F3" s="386"/>
      <c r="G3" s="66">
        <f>'[1]scoring vragenlijst'!G3</f>
        <v>35</v>
      </c>
      <c r="H3" s="65"/>
      <c r="I3" s="380"/>
      <c r="K3" s="121" t="s">
        <v>303</v>
      </c>
      <c r="L3" s="118">
        <f>'[1]scoring vragenlijst'!N3</f>
        <v>125</v>
      </c>
      <c r="M3" s="56"/>
      <c r="N3" s="168" t="s">
        <v>302</v>
      </c>
      <c r="O3" s="172">
        <f>R3/$Q$2</f>
        <v>0</v>
      </c>
      <c r="P3" s="173">
        <v>0.5</v>
      </c>
      <c r="Q3" s="174">
        <f>F2</f>
        <v>35</v>
      </c>
      <c r="R3" s="174">
        <f>I2</f>
        <v>0</v>
      </c>
      <c r="S3" s="52"/>
    </row>
    <row r="4" spans="1:19" ht="15" customHeight="1" x14ac:dyDescent="0.25">
      <c r="A4" s="390"/>
      <c r="B4" s="381" t="s">
        <v>301</v>
      </c>
      <c r="C4" s="17" t="s">
        <v>190</v>
      </c>
      <c r="D4" s="69" t="s">
        <v>257</v>
      </c>
      <c r="E4" s="383" t="s">
        <v>300</v>
      </c>
      <c r="F4" s="385">
        <f>VLOOKUP(E4,$K$2:$L$6,2)</f>
        <v>35</v>
      </c>
      <c r="G4" s="68">
        <f>'[1]scoring vragenlijst'!G4</f>
        <v>0</v>
      </c>
      <c r="H4" s="67" t="s">
        <v>328</v>
      </c>
      <c r="I4" s="380">
        <f>IF(H4="x",G4,IF(H5="X",G5,"nog in te vullen"))</f>
        <v>0</v>
      </c>
      <c r="K4" s="120" t="s">
        <v>228</v>
      </c>
      <c r="L4" s="118">
        <f>'[1]scoring vragenlijst'!N4</f>
        <v>100</v>
      </c>
      <c r="M4" s="56"/>
      <c r="N4" s="175" t="s">
        <v>299</v>
      </c>
      <c r="O4" s="172">
        <f>R4/$Q$2</f>
        <v>0</v>
      </c>
      <c r="P4" s="173">
        <v>0.5</v>
      </c>
      <c r="Q4" s="174">
        <f>F4</f>
        <v>35</v>
      </c>
      <c r="R4" s="174">
        <f>I4</f>
        <v>0</v>
      </c>
      <c r="S4" s="52"/>
    </row>
    <row r="5" spans="1:19" ht="15" customHeight="1" x14ac:dyDescent="0.25">
      <c r="A5" s="390"/>
      <c r="B5" s="382"/>
      <c r="C5" s="15" t="s">
        <v>186</v>
      </c>
      <c r="D5" t="s">
        <v>298</v>
      </c>
      <c r="E5" s="384"/>
      <c r="F5" s="386"/>
      <c r="G5" s="66">
        <f>'[1]scoring vragenlijst'!G5</f>
        <v>35</v>
      </c>
      <c r="H5" s="61"/>
      <c r="I5" s="380"/>
      <c r="K5" s="119" t="s">
        <v>247</v>
      </c>
      <c r="L5" s="118">
        <f>'[1]scoring vragenlijst'!N5</f>
        <v>60</v>
      </c>
      <c r="M5" s="56"/>
      <c r="N5" s="168" t="s">
        <v>297</v>
      </c>
      <c r="O5" s="172">
        <f>R5/$Q$2</f>
        <v>0.17647058823529413</v>
      </c>
      <c r="P5" s="173">
        <v>0.5</v>
      </c>
      <c r="Q5" s="174">
        <f>F6</f>
        <v>100</v>
      </c>
      <c r="R5" s="174">
        <f>I6</f>
        <v>30</v>
      </c>
      <c r="S5" s="52"/>
    </row>
    <row r="6" spans="1:19" ht="17.25" customHeight="1" thickBot="1" x14ac:dyDescent="0.3">
      <c r="A6" s="390"/>
      <c r="B6" s="117" t="s">
        <v>297</v>
      </c>
      <c r="C6" s="17" t="s">
        <v>190</v>
      </c>
      <c r="D6" s="1" t="s">
        <v>296</v>
      </c>
      <c r="E6" s="392" t="s">
        <v>228</v>
      </c>
      <c r="F6" s="385">
        <f>VLOOKUP(E6,$K$2:$L$6,2)</f>
        <v>100</v>
      </c>
      <c r="G6" s="68">
        <f>'[1]scoring vragenlijst'!G6</f>
        <v>0</v>
      </c>
      <c r="H6" s="67"/>
      <c r="I6" s="380">
        <f>IF(H6="x",G6,IF(H7="x",G7,IF(H8="x",G8,IF(H9="x",G9,"nog in te vullen"))))</f>
        <v>30</v>
      </c>
      <c r="K6" s="116" t="s">
        <v>295</v>
      </c>
      <c r="L6" s="115">
        <f>'[1]scoring vragenlijst'!N6</f>
        <v>35</v>
      </c>
      <c r="M6" s="56"/>
      <c r="N6" s="168"/>
      <c r="O6" s="176">
        <f>100%-SUM(O3:O5)</f>
        <v>0.82352941176470584</v>
      </c>
      <c r="P6" s="173"/>
      <c r="Q6" s="174"/>
      <c r="R6" s="174"/>
      <c r="S6" s="52"/>
    </row>
    <row r="7" spans="1:19" x14ac:dyDescent="0.25">
      <c r="A7" s="390"/>
      <c r="B7" s="114"/>
      <c r="C7" s="15" t="s">
        <v>186</v>
      </c>
      <c r="D7" t="s">
        <v>294</v>
      </c>
      <c r="E7" s="393"/>
      <c r="F7" s="386"/>
      <c r="G7" s="66">
        <f>'[1]scoring vragenlijst'!G7</f>
        <v>30</v>
      </c>
      <c r="H7" s="65" t="s">
        <v>328</v>
      </c>
      <c r="I7" s="380"/>
      <c r="M7" s="56"/>
      <c r="N7" s="168" t="s">
        <v>293</v>
      </c>
      <c r="O7" s="177">
        <f>R7/$Q$7</f>
        <v>0.70238095238095233</v>
      </c>
      <c r="P7" s="178"/>
      <c r="Q7" s="179">
        <f>SUM(Q8:Q11)</f>
        <v>420</v>
      </c>
      <c r="R7" s="180">
        <f>SUM(R8:R11)</f>
        <v>295</v>
      </c>
      <c r="S7" s="52"/>
    </row>
    <row r="8" spans="1:19" x14ac:dyDescent="0.25">
      <c r="A8" s="390"/>
      <c r="B8" s="114"/>
      <c r="C8" s="15" t="s">
        <v>184</v>
      </c>
      <c r="D8" t="s">
        <v>292</v>
      </c>
      <c r="E8" s="393"/>
      <c r="F8" s="386"/>
      <c r="G8" s="66">
        <f>'[1]scoring vragenlijst'!G8</f>
        <v>70</v>
      </c>
      <c r="H8" s="65"/>
      <c r="I8" s="380"/>
      <c r="K8" s="83" t="s">
        <v>291</v>
      </c>
      <c r="L8" s="83">
        <f>F60</f>
        <v>1000</v>
      </c>
      <c r="M8" s="56"/>
      <c r="N8" s="181" t="s">
        <v>266</v>
      </c>
      <c r="O8" s="172">
        <f>R8/$Q$7</f>
        <v>0.35714285714285715</v>
      </c>
      <c r="P8" s="173">
        <v>0.5</v>
      </c>
      <c r="Q8" s="182">
        <f>F28</f>
        <v>150</v>
      </c>
      <c r="R8" s="174">
        <f>I28</f>
        <v>150</v>
      </c>
      <c r="S8" s="52"/>
    </row>
    <row r="9" spans="1:19" x14ac:dyDescent="0.25">
      <c r="A9" s="390"/>
      <c r="B9" s="113"/>
      <c r="C9" s="112" t="s">
        <v>182</v>
      </c>
      <c r="D9" s="64" t="s">
        <v>290</v>
      </c>
      <c r="E9" s="394"/>
      <c r="F9" s="395"/>
      <c r="G9" s="66">
        <f>'[1]scoring vragenlijst'!G9</f>
        <v>100</v>
      </c>
      <c r="H9" s="61"/>
      <c r="I9" s="380"/>
      <c r="M9" s="56"/>
      <c r="N9" s="181" t="s">
        <v>258</v>
      </c>
      <c r="O9" s="172">
        <f>R9/$Q$7</f>
        <v>0.14285714285714285</v>
      </c>
      <c r="P9" s="173">
        <v>0.5</v>
      </c>
      <c r="Q9" s="174">
        <f>F33</f>
        <v>60</v>
      </c>
      <c r="R9" s="174">
        <f>I33</f>
        <v>60</v>
      </c>
      <c r="S9" s="52"/>
    </row>
    <row r="10" spans="1:19" ht="15" customHeight="1" x14ac:dyDescent="0.25">
      <c r="A10" s="390"/>
      <c r="B10" s="396" t="s">
        <v>289</v>
      </c>
      <c r="C10" s="399" t="s">
        <v>288</v>
      </c>
      <c r="D10" t="s">
        <v>283</v>
      </c>
      <c r="E10" s="402" t="s">
        <v>247</v>
      </c>
      <c r="F10" s="385">
        <f>VLOOKUP(E10,$K$2:$L$6,2)</f>
        <v>60</v>
      </c>
      <c r="G10" s="68">
        <f>'[1]scoring vragenlijst'!G10</f>
        <v>6</v>
      </c>
      <c r="H10" s="67" t="s">
        <v>328</v>
      </c>
      <c r="I10" s="380">
        <f>(IF(H10="x",G10,0)+(IF(H11="x",G11,0))+(IF(H12="x",G12,0))+(IF(H17="x",G17,0))+(IF(H18="x",G18,0))+(IF(H19="x",G19,0))+(IF(H20="x",G20,0))+(IF(H25="x",G25,0)))</f>
        <v>60</v>
      </c>
      <c r="M10" s="56"/>
      <c r="N10" s="181" t="s">
        <v>287</v>
      </c>
      <c r="O10" s="172">
        <f>R10/$Q$7</f>
        <v>9.5238095238095233E-2</v>
      </c>
      <c r="P10" s="173">
        <v>0.5</v>
      </c>
      <c r="Q10" s="174">
        <f>F36</f>
        <v>60</v>
      </c>
      <c r="R10" s="174">
        <f>I36</f>
        <v>40</v>
      </c>
      <c r="S10" s="52"/>
    </row>
    <row r="11" spans="1:19" x14ac:dyDescent="0.25">
      <c r="A11" s="390"/>
      <c r="B11" s="397"/>
      <c r="C11" s="400"/>
      <c r="D11" t="s">
        <v>281</v>
      </c>
      <c r="E11" s="403"/>
      <c r="F11" s="386"/>
      <c r="G11" s="66">
        <f>'[1]scoring vragenlijst'!G11</f>
        <v>8</v>
      </c>
      <c r="H11" s="65" t="s">
        <v>328</v>
      </c>
      <c r="I11" s="380"/>
      <c r="M11" s="56"/>
      <c r="N11" s="181" t="s">
        <v>286</v>
      </c>
      <c r="O11" s="172">
        <f>R11/$Q$7</f>
        <v>0.10714285714285714</v>
      </c>
      <c r="P11" s="173">
        <v>0.5</v>
      </c>
      <c r="Q11" s="174">
        <f>F44</f>
        <v>150</v>
      </c>
      <c r="R11" s="174">
        <f>I44</f>
        <v>45</v>
      </c>
      <c r="S11" s="52"/>
    </row>
    <row r="12" spans="1:19" x14ac:dyDescent="0.25">
      <c r="A12" s="390"/>
      <c r="B12" s="397"/>
      <c r="C12" s="400"/>
      <c r="D12" t="s">
        <v>279</v>
      </c>
      <c r="E12" s="403"/>
      <c r="F12" s="386"/>
      <c r="G12" s="66">
        <f>'[1]scoring vragenlijst'!G12</f>
        <v>10</v>
      </c>
      <c r="H12" s="108" t="s">
        <v>328</v>
      </c>
      <c r="I12" s="380"/>
      <c r="M12" s="56"/>
      <c r="N12" s="181"/>
      <c r="O12" s="172">
        <f>100%-(SUM(O8:O11))</f>
        <v>0.29761904761904767</v>
      </c>
      <c r="P12" s="173"/>
      <c r="Q12" s="174"/>
      <c r="R12" s="182"/>
      <c r="S12" s="52"/>
    </row>
    <row r="13" spans="1:19" x14ac:dyDescent="0.25">
      <c r="A13" s="390"/>
      <c r="B13" s="397"/>
      <c r="C13" s="400"/>
      <c r="D13" t="s">
        <v>277</v>
      </c>
      <c r="E13" s="403"/>
      <c r="F13" s="386"/>
      <c r="G13" s="111"/>
      <c r="H13" s="110"/>
      <c r="I13" s="380"/>
      <c r="M13" s="56"/>
      <c r="N13" s="183"/>
      <c r="O13" s="172"/>
      <c r="P13" s="172"/>
      <c r="Q13" s="52"/>
      <c r="R13" s="184"/>
      <c r="S13" s="52"/>
    </row>
    <row r="14" spans="1:19" x14ac:dyDescent="0.25">
      <c r="A14" s="390"/>
      <c r="B14" s="397"/>
      <c r="C14" s="400"/>
      <c r="D14" s="105" t="s">
        <v>276</v>
      </c>
      <c r="E14" s="403"/>
      <c r="F14" s="386"/>
      <c r="G14" s="104"/>
      <c r="H14" s="110" t="s">
        <v>328</v>
      </c>
      <c r="I14" s="380"/>
      <c r="M14" s="56"/>
      <c r="N14" s="183"/>
      <c r="O14" s="172"/>
      <c r="P14" s="172"/>
      <c r="Q14" s="52"/>
      <c r="R14" s="184"/>
      <c r="S14" s="52"/>
    </row>
    <row r="15" spans="1:19" ht="30" x14ac:dyDescent="0.25">
      <c r="A15" s="390"/>
      <c r="B15" s="397"/>
      <c r="C15" s="400"/>
      <c r="D15" s="107" t="s">
        <v>275</v>
      </c>
      <c r="E15" s="403"/>
      <c r="F15" s="386"/>
      <c r="G15" s="104"/>
      <c r="H15" s="110" t="s">
        <v>328</v>
      </c>
      <c r="I15" s="380"/>
      <c r="M15" s="56"/>
      <c r="N15" s="183"/>
      <c r="O15" s="172"/>
      <c r="P15" s="172"/>
      <c r="Q15" s="52"/>
      <c r="R15" s="184"/>
      <c r="S15" s="52"/>
    </row>
    <row r="16" spans="1:19" x14ac:dyDescent="0.25">
      <c r="A16" s="390"/>
      <c r="B16" s="397"/>
      <c r="C16" s="400"/>
      <c r="D16" s="105" t="s">
        <v>274</v>
      </c>
      <c r="E16" s="403"/>
      <c r="F16" s="386"/>
      <c r="G16" s="104"/>
      <c r="H16" s="109" t="s">
        <v>268</v>
      </c>
      <c r="I16" s="380"/>
      <c r="J16" s="56" t="b">
        <f>NOT(H16="(te preciseren)")</f>
        <v>0</v>
      </c>
      <c r="M16" s="56"/>
      <c r="N16" s="183"/>
      <c r="O16" s="172"/>
      <c r="P16" s="172"/>
      <c r="Q16" s="52"/>
      <c r="R16" s="184"/>
      <c r="S16" s="52"/>
    </row>
    <row r="17" spans="1:19" x14ac:dyDescent="0.25">
      <c r="A17" s="390"/>
      <c r="B17" s="397"/>
      <c r="C17" s="401"/>
      <c r="D17" t="s">
        <v>273</v>
      </c>
      <c r="E17" s="403"/>
      <c r="F17" s="386"/>
      <c r="G17" s="66">
        <f>'[1]scoring vragenlijst'!G17</f>
        <v>6</v>
      </c>
      <c r="H17" s="65" t="s">
        <v>328</v>
      </c>
      <c r="I17" s="380"/>
      <c r="J17" s="56"/>
      <c r="M17" s="56"/>
      <c r="N17" s="181" t="s">
        <v>285</v>
      </c>
      <c r="O17" s="177">
        <f>R17/$Q$17</f>
        <v>0.57999999999999996</v>
      </c>
      <c r="P17" s="178"/>
      <c r="Q17" s="180">
        <f>SUM(Q18:Q25)</f>
        <v>1000</v>
      </c>
      <c r="R17" s="180">
        <f>SUM(R18:R25)</f>
        <v>580</v>
      </c>
      <c r="S17" s="52"/>
    </row>
    <row r="18" spans="1:19" ht="21.75" customHeight="1" x14ac:dyDescent="0.25">
      <c r="A18" s="390"/>
      <c r="B18" s="397"/>
      <c r="C18" s="399" t="s">
        <v>284</v>
      </c>
      <c r="D18" s="69" t="s">
        <v>283</v>
      </c>
      <c r="E18" s="403"/>
      <c r="F18" s="386"/>
      <c r="G18" s="68">
        <f>'[1]scoring vragenlijst'!G18</f>
        <v>6</v>
      </c>
      <c r="H18" s="67" t="s">
        <v>328</v>
      </c>
      <c r="I18" s="380"/>
      <c r="J18" s="56"/>
      <c r="M18" s="56"/>
      <c r="N18" s="181" t="s">
        <v>282</v>
      </c>
      <c r="O18" s="172">
        <f>R18/$Q$17</f>
        <v>0.16500000000000001</v>
      </c>
      <c r="P18" s="173">
        <v>0.5</v>
      </c>
      <c r="Q18" s="174">
        <f>F66</f>
        <v>250</v>
      </c>
      <c r="R18" s="174">
        <f>I66</f>
        <v>165</v>
      </c>
      <c r="S18" s="52"/>
    </row>
    <row r="19" spans="1:19" ht="20.25" customHeight="1" x14ac:dyDescent="0.25">
      <c r="A19" s="390"/>
      <c r="B19" s="397"/>
      <c r="C19" s="400"/>
      <c r="D19" s="13" t="s">
        <v>281</v>
      </c>
      <c r="E19" s="403"/>
      <c r="F19" s="386"/>
      <c r="G19" s="66">
        <f>'[1]scoring vragenlijst'!G19</f>
        <v>8</v>
      </c>
      <c r="H19" s="65" t="s">
        <v>328</v>
      </c>
      <c r="I19" s="380"/>
      <c r="J19" s="56"/>
      <c r="M19" s="56"/>
      <c r="N19" s="181" t="s">
        <v>280</v>
      </c>
      <c r="O19" s="172">
        <f>R19/$Q$17</f>
        <v>0.16500000000000001</v>
      </c>
      <c r="P19" s="173">
        <v>0.5</v>
      </c>
      <c r="Q19" s="174">
        <f>F70</f>
        <v>250</v>
      </c>
      <c r="R19" s="174">
        <f>I70</f>
        <v>165</v>
      </c>
      <c r="S19" s="52"/>
    </row>
    <row r="20" spans="1:19" ht="18" customHeight="1" x14ac:dyDescent="0.25">
      <c r="A20" s="390"/>
      <c r="B20" s="397"/>
      <c r="C20" s="400"/>
      <c r="D20" s="13" t="s">
        <v>279</v>
      </c>
      <c r="E20" s="403"/>
      <c r="F20" s="386"/>
      <c r="G20" s="66">
        <f>'[1]scoring vragenlijst'!G20</f>
        <v>10</v>
      </c>
      <c r="H20" s="108" t="s">
        <v>328</v>
      </c>
      <c r="I20" s="380"/>
      <c r="J20" s="56"/>
      <c r="M20" s="56"/>
      <c r="N20" s="181" t="s">
        <v>278</v>
      </c>
      <c r="O20" s="172">
        <f>R20/$Q$17</f>
        <v>0.16500000000000001</v>
      </c>
      <c r="P20" s="173">
        <v>0.5</v>
      </c>
      <c r="Q20" s="174">
        <f>F74</f>
        <v>250</v>
      </c>
      <c r="R20" s="174">
        <f>I74</f>
        <v>165</v>
      </c>
      <c r="S20" s="52"/>
    </row>
    <row r="21" spans="1:19" ht="18" customHeight="1" x14ac:dyDescent="0.25">
      <c r="A21" s="390"/>
      <c r="B21" s="397"/>
      <c r="C21" s="400"/>
      <c r="D21" t="s">
        <v>277</v>
      </c>
      <c r="E21" s="403"/>
      <c r="F21" s="386"/>
      <c r="G21" s="104"/>
      <c r="H21" s="106"/>
      <c r="I21" s="380"/>
      <c r="J21" s="56"/>
      <c r="M21" s="56"/>
      <c r="N21" s="181"/>
      <c r="O21" s="172"/>
      <c r="P21" s="173"/>
      <c r="Q21" s="174"/>
      <c r="R21" s="174"/>
      <c r="S21" s="52"/>
    </row>
    <row r="22" spans="1:19" ht="18" customHeight="1" x14ac:dyDescent="0.25">
      <c r="A22" s="390"/>
      <c r="B22" s="397"/>
      <c r="C22" s="400"/>
      <c r="D22" s="105" t="s">
        <v>276</v>
      </c>
      <c r="E22" s="403"/>
      <c r="F22" s="386"/>
      <c r="G22" s="104"/>
      <c r="H22" s="106" t="s">
        <v>328</v>
      </c>
      <c r="I22" s="380"/>
      <c r="J22" s="56"/>
      <c r="M22" s="56"/>
      <c r="N22" s="181"/>
      <c r="O22" s="172"/>
      <c r="P22" s="173"/>
      <c r="Q22" s="174"/>
      <c r="R22" s="174"/>
      <c r="S22" s="52"/>
    </row>
    <row r="23" spans="1:19" ht="28.5" customHeight="1" x14ac:dyDescent="0.25">
      <c r="A23" s="390"/>
      <c r="B23" s="397"/>
      <c r="C23" s="400"/>
      <c r="D23" s="107" t="s">
        <v>275</v>
      </c>
      <c r="E23" s="403"/>
      <c r="F23" s="386"/>
      <c r="G23" s="104"/>
      <c r="H23" s="106" t="s">
        <v>328</v>
      </c>
      <c r="I23" s="380"/>
      <c r="J23" s="56"/>
      <c r="M23" s="56"/>
      <c r="N23" s="181"/>
      <c r="O23" s="172"/>
      <c r="P23" s="173"/>
      <c r="Q23" s="174"/>
      <c r="R23" s="174"/>
      <c r="S23" s="52"/>
    </row>
    <row r="24" spans="1:19" ht="18" customHeight="1" x14ac:dyDescent="0.25">
      <c r="A24" s="390"/>
      <c r="B24" s="397"/>
      <c r="C24" s="400"/>
      <c r="D24" s="105" t="s">
        <v>274</v>
      </c>
      <c r="E24" s="403"/>
      <c r="F24" s="386"/>
      <c r="G24" s="104"/>
      <c r="H24" s="103" t="s">
        <v>268</v>
      </c>
      <c r="I24" s="380"/>
      <c r="J24" s="56" t="b">
        <f>NOT(H24="(te preciseren)")</f>
        <v>0</v>
      </c>
      <c r="M24" s="56"/>
      <c r="N24" s="181"/>
      <c r="O24" s="172"/>
      <c r="P24" s="173"/>
      <c r="Q24" s="174"/>
      <c r="R24" s="174"/>
      <c r="S24" s="52"/>
    </row>
    <row r="25" spans="1:19" ht="19.5" customHeight="1" x14ac:dyDescent="0.25">
      <c r="A25" s="390"/>
      <c r="B25" s="397"/>
      <c r="C25" s="401"/>
      <c r="D25" s="63" t="s">
        <v>273</v>
      </c>
      <c r="E25" s="404"/>
      <c r="F25" s="395"/>
      <c r="G25" s="66">
        <f>'[1]scoring vragenlijst'!G25</f>
        <v>6</v>
      </c>
      <c r="H25" s="65" t="s">
        <v>328</v>
      </c>
      <c r="I25" s="380"/>
      <c r="M25" s="56"/>
      <c r="N25" s="181" t="s">
        <v>272</v>
      </c>
      <c r="O25" s="172">
        <f>R25/$Q$17</f>
        <v>8.5000000000000006E-2</v>
      </c>
      <c r="P25" s="173">
        <v>0.5</v>
      </c>
      <c r="Q25" s="174">
        <f>F78</f>
        <v>250</v>
      </c>
      <c r="R25" s="174">
        <f>I78</f>
        <v>85</v>
      </c>
      <c r="S25" s="52"/>
    </row>
    <row r="26" spans="1:19" ht="60" x14ac:dyDescent="0.25">
      <c r="A26" s="390"/>
      <c r="B26" s="397"/>
      <c r="C26" s="102" t="s">
        <v>271</v>
      </c>
      <c r="D26" s="101" t="s">
        <v>269</v>
      </c>
      <c r="E26" s="100"/>
      <c r="F26" s="99"/>
      <c r="G26" s="98"/>
      <c r="H26" s="97" t="s">
        <v>268</v>
      </c>
      <c r="I26" s="96"/>
      <c r="J26" s="95"/>
      <c r="M26" s="56"/>
      <c r="N26" s="185"/>
      <c r="O26" s="186">
        <f>100%-SUM(O18:O25)</f>
        <v>0.42000000000000004</v>
      </c>
      <c r="P26" s="187"/>
      <c r="Q26" s="52"/>
      <c r="R26" s="52"/>
      <c r="S26" s="52"/>
    </row>
    <row r="27" spans="1:19" ht="60" x14ac:dyDescent="0.25">
      <c r="A27" s="391"/>
      <c r="B27" s="398"/>
      <c r="C27" s="102" t="s">
        <v>270</v>
      </c>
      <c r="D27" s="101" t="s">
        <v>269</v>
      </c>
      <c r="E27" s="100"/>
      <c r="F27" s="99"/>
      <c r="G27" s="98"/>
      <c r="H27" s="97" t="s">
        <v>268</v>
      </c>
      <c r="I27" s="96"/>
      <c r="J27" s="95"/>
      <c r="N27" s="185" t="s">
        <v>267</v>
      </c>
      <c r="O27" s="187">
        <f>IF(H56="X",3,IF(H57="x",8,IF(H58="x",16,24)))</f>
        <v>16</v>
      </c>
      <c r="P27" s="187"/>
      <c r="Q27" s="52"/>
      <c r="R27" s="52"/>
      <c r="S27" s="52"/>
    </row>
    <row r="28" spans="1:19" ht="15" customHeight="1" x14ac:dyDescent="0.25">
      <c r="A28" s="389" t="s">
        <v>51</v>
      </c>
      <c r="B28" s="405" t="s">
        <v>266</v>
      </c>
      <c r="C28" s="1" t="s">
        <v>190</v>
      </c>
      <c r="D28" s="1" t="s">
        <v>265</v>
      </c>
      <c r="E28" s="407" t="s">
        <v>234</v>
      </c>
      <c r="F28" s="409">
        <f>VLOOKUP(E28,$K$2:$L$6,2)</f>
        <v>150</v>
      </c>
      <c r="G28" s="68">
        <f>'[1]scoring vragenlijst'!G28</f>
        <v>0</v>
      </c>
      <c r="H28" s="67"/>
      <c r="I28" s="380">
        <f>IF(H28="x",G28,IF(H29="x",G29,IF(H30="x",G30,IF(H31="x",G31,IF(H32="x",G32,"nog in te vullen")))))</f>
        <v>150</v>
      </c>
      <c r="N28" s="185"/>
      <c r="O28" s="187" t="s">
        <v>264</v>
      </c>
      <c r="P28" s="187"/>
      <c r="Q28" s="52" t="s">
        <v>329</v>
      </c>
      <c r="R28" s="52" t="s">
        <v>330</v>
      </c>
      <c r="S28" s="52"/>
    </row>
    <row r="29" spans="1:19" ht="15" customHeight="1" x14ac:dyDescent="0.25">
      <c r="A29" s="390"/>
      <c r="B29" s="406"/>
      <c r="C29" t="s">
        <v>186</v>
      </c>
      <c r="D29" t="s">
        <v>263</v>
      </c>
      <c r="E29" s="408"/>
      <c r="F29" s="410"/>
      <c r="G29" s="66">
        <f>'[1]scoring vragenlijst'!G29</f>
        <v>37</v>
      </c>
      <c r="H29" s="65"/>
      <c r="I29" s="380"/>
      <c r="N29" s="185" t="s">
        <v>262</v>
      </c>
      <c r="O29" s="187">
        <f>IF(H66="x",G66,IF(H67="x",G67,IF(H68="x",G68,G69)))</f>
        <v>165</v>
      </c>
      <c r="P29" s="187"/>
      <c r="Q29" s="52">
        <f>G66</f>
        <v>0</v>
      </c>
      <c r="R29" s="52">
        <f>G69</f>
        <v>250</v>
      </c>
      <c r="S29" s="52">
        <f>R29-O29</f>
        <v>85</v>
      </c>
    </row>
    <row r="30" spans="1:19" x14ac:dyDescent="0.25">
      <c r="A30" s="390"/>
      <c r="B30" s="406"/>
      <c r="C30" t="s">
        <v>184</v>
      </c>
      <c r="D30" t="s">
        <v>261</v>
      </c>
      <c r="E30" s="408"/>
      <c r="F30" s="410"/>
      <c r="G30" s="66">
        <f>'[1]scoring vragenlijst'!G30</f>
        <v>75</v>
      </c>
      <c r="H30" s="65"/>
      <c r="I30" s="380"/>
      <c r="N30" s="185"/>
      <c r="O30" s="187"/>
      <c r="P30" s="187"/>
      <c r="Q30" s="52"/>
      <c r="R30" s="52"/>
      <c r="S30" s="52"/>
    </row>
    <row r="31" spans="1:19" x14ac:dyDescent="0.25">
      <c r="A31" s="390"/>
      <c r="B31" s="406"/>
      <c r="C31" t="s">
        <v>182</v>
      </c>
      <c r="D31" t="s">
        <v>260</v>
      </c>
      <c r="E31" s="408"/>
      <c r="F31" s="410"/>
      <c r="G31" s="66">
        <f>'[1]scoring vragenlijst'!G31</f>
        <v>112</v>
      </c>
      <c r="H31" s="65"/>
      <c r="I31" s="380"/>
      <c r="N31" s="185"/>
      <c r="O31" s="187"/>
      <c r="P31" s="187"/>
      <c r="Q31" s="52"/>
      <c r="R31" s="52"/>
      <c r="S31" s="52"/>
    </row>
    <row r="32" spans="1:19" x14ac:dyDescent="0.25">
      <c r="A32" s="390"/>
      <c r="B32" s="94"/>
      <c r="C32" t="s">
        <v>220</v>
      </c>
      <c r="D32" s="63" t="s">
        <v>259</v>
      </c>
      <c r="E32" s="93"/>
      <c r="F32" s="411"/>
      <c r="G32" s="66">
        <f>'[1]scoring vragenlijst'!G32</f>
        <v>150</v>
      </c>
      <c r="H32" s="61" t="s">
        <v>328</v>
      </c>
      <c r="I32" s="380"/>
      <c r="N32" s="185"/>
      <c r="O32" s="187"/>
      <c r="P32" s="187"/>
      <c r="Q32" s="52"/>
      <c r="R32" s="52"/>
      <c r="S32" s="52"/>
    </row>
    <row r="33" spans="1:16" ht="14.45" customHeight="1" x14ac:dyDescent="0.25">
      <c r="A33" s="390"/>
      <c r="B33" s="396" t="s">
        <v>258</v>
      </c>
      <c r="C33" s="1" t="s">
        <v>190</v>
      </c>
      <c r="D33" t="s">
        <v>257</v>
      </c>
      <c r="E33" s="412" t="s">
        <v>247</v>
      </c>
      <c r="F33" s="386">
        <f>VLOOKUP(E33,$K$2:$L$6,2)</f>
        <v>60</v>
      </c>
      <c r="G33" s="68">
        <f>'[1]scoring vragenlijst'!G33</f>
        <v>0</v>
      </c>
      <c r="H33" s="67"/>
      <c r="I33" s="380">
        <f>IF(H33="x",G33,IF(H34="x",G34,IF(H35="x",G35,"nog in te vullen")))</f>
        <v>60</v>
      </c>
      <c r="N33" s="188"/>
      <c r="O33" s="189"/>
      <c r="P33" s="189"/>
    </row>
    <row r="34" spans="1:16" x14ac:dyDescent="0.25">
      <c r="A34" s="390"/>
      <c r="B34" s="397"/>
      <c r="C34" t="s">
        <v>186</v>
      </c>
      <c r="D34" t="s">
        <v>254</v>
      </c>
      <c r="E34" s="412"/>
      <c r="F34" s="386"/>
      <c r="G34" s="66">
        <f>'[1]scoring vragenlijst'!G34</f>
        <v>30</v>
      </c>
      <c r="H34" s="65"/>
      <c r="I34" s="380"/>
      <c r="N34" s="188"/>
      <c r="O34" s="189"/>
      <c r="P34" s="189"/>
    </row>
    <row r="35" spans="1:16" ht="15" customHeight="1" x14ac:dyDescent="0.25">
      <c r="A35" s="390"/>
      <c r="B35" s="398"/>
      <c r="C35" t="s">
        <v>184</v>
      </c>
      <c r="D35" t="s">
        <v>252</v>
      </c>
      <c r="E35" s="412"/>
      <c r="F35" s="386"/>
      <c r="G35" s="66">
        <f>'[1]scoring vragenlijst'!G35</f>
        <v>60</v>
      </c>
      <c r="H35" s="65" t="s">
        <v>328</v>
      </c>
      <c r="I35" s="380"/>
      <c r="N35" s="188"/>
      <c r="O35" s="189"/>
      <c r="P35" s="189"/>
    </row>
    <row r="36" spans="1:16" x14ac:dyDescent="0.25">
      <c r="A36" s="390"/>
      <c r="B36" s="405" t="s">
        <v>249</v>
      </c>
      <c r="C36" s="1" t="s">
        <v>190</v>
      </c>
      <c r="D36" s="1" t="s">
        <v>248</v>
      </c>
      <c r="E36" s="414" t="s">
        <v>247</v>
      </c>
      <c r="F36" s="385">
        <f>VLOOKUP(E36,$K$2:$L$6,2)</f>
        <v>60</v>
      </c>
      <c r="G36" s="68">
        <f>'[1]scoring vragenlijst'!G36</f>
        <v>0</v>
      </c>
      <c r="H36" s="67"/>
      <c r="I36" s="380">
        <f>IF(H36="x",G36,IF(H37="x",G37,IF(H38="x",G38,IF(H39="x",G39,"nog in te vullen"))))</f>
        <v>40</v>
      </c>
      <c r="N36" s="188"/>
      <c r="O36" s="189"/>
      <c r="P36" s="189"/>
    </row>
    <row r="37" spans="1:16" x14ac:dyDescent="0.25">
      <c r="A37" s="390"/>
      <c r="B37" s="406"/>
      <c r="C37" t="s">
        <v>186</v>
      </c>
      <c r="D37" t="s">
        <v>244</v>
      </c>
      <c r="E37" s="412"/>
      <c r="F37" s="386"/>
      <c r="G37" s="66">
        <f>'[1]scoring vragenlijst'!G37</f>
        <v>20</v>
      </c>
      <c r="H37" s="65"/>
      <c r="I37" s="380"/>
      <c r="J37" s="56">
        <f>IF(H36="x",1500,IF(H37="x",3000,IF(H38="x",5000,1000000000000)))</f>
        <v>5000</v>
      </c>
      <c r="N37" s="188"/>
      <c r="O37" s="189"/>
      <c r="P37" s="189"/>
    </row>
    <row r="38" spans="1:16" ht="15" customHeight="1" x14ac:dyDescent="0.25">
      <c r="A38" s="390"/>
      <c r="B38" s="406"/>
      <c r="C38" t="s">
        <v>184</v>
      </c>
      <c r="D38" t="s">
        <v>243</v>
      </c>
      <c r="E38" s="412"/>
      <c r="F38" s="386"/>
      <c r="G38" s="66">
        <f>'[1]scoring vragenlijst'!G38</f>
        <v>40</v>
      </c>
      <c r="H38" s="65" t="s">
        <v>328</v>
      </c>
      <c r="I38" s="380"/>
      <c r="J38" s="56"/>
      <c r="N38" s="190"/>
      <c r="O38" s="191"/>
      <c r="P38" s="191"/>
    </row>
    <row r="39" spans="1:16" x14ac:dyDescent="0.25">
      <c r="A39" s="390"/>
      <c r="B39" s="413"/>
      <c r="C39" s="64" t="s">
        <v>182</v>
      </c>
      <c r="D39" s="64" t="s">
        <v>242</v>
      </c>
      <c r="E39" s="415"/>
      <c r="F39" s="395"/>
      <c r="G39" s="66">
        <f>'[1]scoring vragenlijst'!G39</f>
        <v>60</v>
      </c>
      <c r="H39" s="61"/>
      <c r="I39" s="380"/>
      <c r="J39" s="56"/>
      <c r="N39" s="188"/>
      <c r="O39" s="189"/>
      <c r="P39" s="189"/>
    </row>
    <row r="40" spans="1:16" x14ac:dyDescent="0.25">
      <c r="A40" s="390"/>
      <c r="B40" s="396" t="s">
        <v>241</v>
      </c>
      <c r="C40" t="s">
        <v>190</v>
      </c>
      <c r="D40" t="s">
        <v>240</v>
      </c>
      <c r="E40" s="92"/>
      <c r="F40" s="92"/>
      <c r="G40" s="92"/>
      <c r="H40" s="65"/>
      <c r="I40" s="88"/>
      <c r="J40" s="56"/>
      <c r="N40" s="188"/>
      <c r="O40" s="189"/>
      <c r="P40" s="189"/>
    </row>
    <row r="41" spans="1:16" ht="14.45" customHeight="1" x14ac:dyDescent="0.25">
      <c r="A41" s="390"/>
      <c r="B41" s="397"/>
      <c r="C41" t="s">
        <v>186</v>
      </c>
      <c r="D41" t="s">
        <v>239</v>
      </c>
      <c r="E41" s="91"/>
      <c r="F41" s="91"/>
      <c r="G41" s="90"/>
      <c r="H41" s="65"/>
      <c r="I41" s="88">
        <f>IF(J37-J41&lt;J45,"inkomen onvoldoende",0)</f>
        <v>0</v>
      </c>
      <c r="J41" s="56">
        <f>IF(H40="x",750,IF(H41="x",1500,IF(H42="x",2500,4000)))</f>
        <v>2500</v>
      </c>
      <c r="N41" s="188"/>
      <c r="O41" s="189"/>
      <c r="P41" s="189"/>
    </row>
    <row r="42" spans="1:16" ht="15" customHeight="1" x14ac:dyDescent="0.25">
      <c r="A42" s="390"/>
      <c r="B42" s="397"/>
      <c r="C42" t="s">
        <v>184</v>
      </c>
      <c r="D42" t="s">
        <v>238</v>
      </c>
      <c r="E42" s="91"/>
      <c r="F42" s="91"/>
      <c r="G42" s="90"/>
      <c r="H42" s="65" t="s">
        <v>328</v>
      </c>
      <c r="I42" s="88"/>
      <c r="J42" s="56"/>
      <c r="N42" s="188"/>
      <c r="O42" s="189"/>
      <c r="P42" s="189"/>
    </row>
    <row r="43" spans="1:16" ht="15" customHeight="1" x14ac:dyDescent="0.25">
      <c r="A43" s="390"/>
      <c r="B43" s="398"/>
      <c r="C43" t="s">
        <v>182</v>
      </c>
      <c r="D43" t="s">
        <v>237</v>
      </c>
      <c r="E43" s="89"/>
      <c r="F43" s="89"/>
      <c r="G43" s="89"/>
      <c r="H43" s="65"/>
      <c r="I43" s="88"/>
      <c r="J43" s="56"/>
      <c r="N43" s="188"/>
      <c r="O43" s="189"/>
      <c r="P43" s="189"/>
    </row>
    <row r="44" spans="1:16" x14ac:dyDescent="0.25">
      <c r="A44" s="390"/>
      <c r="B44" s="405" t="s">
        <v>236</v>
      </c>
      <c r="C44" s="1" t="s">
        <v>190</v>
      </c>
      <c r="D44" s="1" t="s">
        <v>235</v>
      </c>
      <c r="E44" s="416" t="s">
        <v>234</v>
      </c>
      <c r="F44" s="385">
        <f>VLOOKUP(E44,$K$2:$L$6,2)</f>
        <v>150</v>
      </c>
      <c r="G44" s="68">
        <f>'[1]scoring vragenlijst'!G44</f>
        <v>0</v>
      </c>
      <c r="H44" s="67"/>
      <c r="I44" s="380">
        <f>IF(H44="x",G44,IF(H45="x",G45,IF(H46="x",G46,IF(H47="x",G47,"nog in te vullen"))))</f>
        <v>45</v>
      </c>
      <c r="J44" s="56"/>
      <c r="N44" s="188"/>
      <c r="O44" s="189"/>
      <c r="P44" s="189"/>
    </row>
    <row r="45" spans="1:16" x14ac:dyDescent="0.25">
      <c r="A45" s="390"/>
      <c r="B45" s="406"/>
      <c r="C45" t="s">
        <v>186</v>
      </c>
      <c r="D45" t="s">
        <v>233</v>
      </c>
      <c r="E45" s="417"/>
      <c r="F45" s="386"/>
      <c r="G45" s="66">
        <f>'[1]scoring vragenlijst'!G45</f>
        <v>45</v>
      </c>
      <c r="H45" s="65" t="s">
        <v>328</v>
      </c>
      <c r="I45" s="380"/>
      <c r="J45" s="56">
        <f>IF(H44="x",250,IF(H45="x",500,IF(H46="x",1000,4000)))</f>
        <v>500</v>
      </c>
      <c r="N45" s="188"/>
      <c r="O45" s="189"/>
      <c r="P45" s="189"/>
    </row>
    <row r="46" spans="1:16" ht="15" customHeight="1" x14ac:dyDescent="0.25">
      <c r="A46" s="390"/>
      <c r="B46" s="406"/>
      <c r="C46" t="s">
        <v>184</v>
      </c>
      <c r="D46" t="s">
        <v>232</v>
      </c>
      <c r="E46" s="417"/>
      <c r="F46" s="386"/>
      <c r="G46" s="66">
        <f>'[1]scoring vragenlijst'!G46</f>
        <v>105</v>
      </c>
      <c r="H46" s="65"/>
      <c r="I46" s="380"/>
      <c r="N46" s="419"/>
      <c r="O46" s="191"/>
      <c r="P46" s="191"/>
    </row>
    <row r="47" spans="1:16" x14ac:dyDescent="0.25">
      <c r="A47" s="390"/>
      <c r="B47" s="413"/>
      <c r="C47" s="64" t="s">
        <v>182</v>
      </c>
      <c r="D47" s="64" t="s">
        <v>231</v>
      </c>
      <c r="E47" s="418"/>
      <c r="F47" s="395"/>
      <c r="G47" s="66">
        <f>'[1]scoring vragenlijst'!G47</f>
        <v>150</v>
      </c>
      <c r="H47" s="61"/>
      <c r="I47" s="380"/>
      <c r="N47" s="419"/>
      <c r="O47" s="191"/>
      <c r="P47" s="191"/>
    </row>
    <row r="48" spans="1:16" x14ac:dyDescent="0.25">
      <c r="A48" s="390"/>
      <c r="B48" s="406" t="s">
        <v>230</v>
      </c>
      <c r="C48" t="s">
        <v>190</v>
      </c>
      <c r="D48" t="s">
        <v>229</v>
      </c>
      <c r="E48" s="420" t="s">
        <v>228</v>
      </c>
      <c r="F48" s="386">
        <f>VLOOKUP(E48,$K$2:$L$6,2)</f>
        <v>100</v>
      </c>
      <c r="G48" s="68">
        <f>'[1]scoring vragenlijst'!G48</f>
        <v>0</v>
      </c>
      <c r="H48" s="67"/>
      <c r="I48" s="380">
        <f>IF(H48="x",G48,IF(H49="x",G49,IF(H50="x",G50,"nog in te vullen")))</f>
        <v>100</v>
      </c>
      <c r="N48" s="419"/>
      <c r="O48" s="191"/>
      <c r="P48" s="191"/>
    </row>
    <row r="49" spans="1:16" x14ac:dyDescent="0.25">
      <c r="A49" s="390"/>
      <c r="B49" s="406"/>
      <c r="C49" t="s">
        <v>186</v>
      </c>
      <c r="D49" t="s">
        <v>227</v>
      </c>
      <c r="E49" s="420"/>
      <c r="F49" s="386"/>
      <c r="G49" s="66">
        <f>'[1]scoring vragenlijst'!G49</f>
        <v>50</v>
      </c>
      <c r="H49" s="65"/>
      <c r="I49" s="380"/>
      <c r="N49" s="419"/>
      <c r="O49" s="191"/>
      <c r="P49" s="191"/>
    </row>
    <row r="50" spans="1:16" ht="15" customHeight="1" x14ac:dyDescent="0.25">
      <c r="A50" s="391"/>
      <c r="B50" s="406"/>
      <c r="C50" t="s">
        <v>184</v>
      </c>
      <c r="D50" t="s">
        <v>226</v>
      </c>
      <c r="E50" s="420"/>
      <c r="F50" s="386"/>
      <c r="G50" s="66">
        <f>'[1]scoring vragenlijst'!G50</f>
        <v>100</v>
      </c>
      <c r="H50" s="61" t="s">
        <v>328</v>
      </c>
      <c r="I50" s="380"/>
      <c r="N50" s="419"/>
      <c r="O50" s="191"/>
      <c r="P50" s="191"/>
    </row>
    <row r="51" spans="1:16" x14ac:dyDescent="0.25">
      <c r="A51" s="421" t="s">
        <v>79</v>
      </c>
      <c r="B51" s="405" t="s">
        <v>225</v>
      </c>
      <c r="C51" s="1" t="s">
        <v>190</v>
      </c>
      <c r="D51" s="1" t="s">
        <v>224</v>
      </c>
      <c r="E51" s="424" t="s">
        <v>216</v>
      </c>
      <c r="F51" s="385">
        <f>VLOOKUP(E51,$K$2:$L$6,2)</f>
        <v>125</v>
      </c>
      <c r="G51" s="68">
        <f>'[1]scoring vragenlijst'!G51</f>
        <v>0</v>
      </c>
      <c r="H51" s="67"/>
      <c r="I51" s="380">
        <f>IF(H51="x",G51,IF(H52="x",G52,IF(H53="x",G53,IF(H54="x",G54,IF(H55="x",G55,"nog in te vullen")))))</f>
        <v>37</v>
      </c>
      <c r="N51" s="419"/>
      <c r="O51" s="191"/>
      <c r="P51" s="191"/>
    </row>
    <row r="52" spans="1:16" x14ac:dyDescent="0.25">
      <c r="A52" s="422"/>
      <c r="B52" s="406"/>
      <c r="C52" t="s">
        <v>186</v>
      </c>
      <c r="D52" t="s">
        <v>223</v>
      </c>
      <c r="E52" s="425"/>
      <c r="F52" s="386"/>
      <c r="G52" s="66">
        <f>'[1]scoring vragenlijst'!G52</f>
        <v>87</v>
      </c>
      <c r="H52" s="65"/>
      <c r="I52" s="380"/>
      <c r="N52" s="419"/>
      <c r="O52" s="191"/>
      <c r="P52" s="191"/>
    </row>
    <row r="53" spans="1:16" x14ac:dyDescent="0.25">
      <c r="A53" s="422"/>
      <c r="B53" s="406"/>
      <c r="C53" t="s">
        <v>184</v>
      </c>
      <c r="D53" t="s">
        <v>222</v>
      </c>
      <c r="E53" s="425"/>
      <c r="F53" s="386"/>
      <c r="G53" s="66">
        <f>'[1]scoring vragenlijst'!G53</f>
        <v>125</v>
      </c>
      <c r="H53" s="65"/>
      <c r="I53" s="380"/>
      <c r="N53" s="188"/>
      <c r="O53" s="191"/>
      <c r="P53" s="191"/>
    </row>
    <row r="54" spans="1:16" ht="15" customHeight="1" x14ac:dyDescent="0.25">
      <c r="A54" s="422"/>
      <c r="B54" s="406"/>
      <c r="C54" t="s">
        <v>182</v>
      </c>
      <c r="D54" t="s">
        <v>221</v>
      </c>
      <c r="E54" s="425"/>
      <c r="F54" s="386"/>
      <c r="G54" s="66">
        <f>'[1]scoring vragenlijst'!G54</f>
        <v>19</v>
      </c>
      <c r="H54" s="65"/>
      <c r="I54" s="380"/>
      <c r="N54" s="188"/>
      <c r="O54" s="191"/>
      <c r="P54" s="191"/>
    </row>
    <row r="55" spans="1:16" x14ac:dyDescent="0.25">
      <c r="A55" s="422"/>
      <c r="B55" s="413"/>
      <c r="C55" s="64" t="s">
        <v>220</v>
      </c>
      <c r="D55" s="64" t="s">
        <v>219</v>
      </c>
      <c r="E55" s="426"/>
      <c r="F55" s="395"/>
      <c r="G55" s="66">
        <f>'[1]scoring vragenlijst'!G55</f>
        <v>37</v>
      </c>
      <c r="H55" s="61" t="s">
        <v>328</v>
      </c>
      <c r="I55" s="380"/>
      <c r="N55" s="188"/>
      <c r="O55" s="191"/>
      <c r="P55" s="191"/>
    </row>
    <row r="56" spans="1:16" x14ac:dyDescent="0.25">
      <c r="A56" s="422"/>
      <c r="B56" s="87" t="s">
        <v>218</v>
      </c>
      <c r="C56" s="1" t="s">
        <v>190</v>
      </c>
      <c r="D56" s="1" t="s">
        <v>217</v>
      </c>
      <c r="E56" s="424" t="s">
        <v>216</v>
      </c>
      <c r="F56" s="385">
        <f>VLOOKUP(E56,$K$2:$L$6,2)</f>
        <v>125</v>
      </c>
      <c r="G56" s="68">
        <f>'[1]scoring vragenlijst'!G56</f>
        <v>0</v>
      </c>
      <c r="H56" s="67"/>
      <c r="I56" s="380">
        <f>IF(H56="x",G56,IF(H57="x",G57,IF(H58="x",G58,IF(H59="x",G59,"nog in te vullen"))))</f>
        <v>87</v>
      </c>
    </row>
    <row r="57" spans="1:16" ht="15" customHeight="1" x14ac:dyDescent="0.25">
      <c r="A57" s="422"/>
      <c r="B57" s="86"/>
      <c r="C57" t="s">
        <v>186</v>
      </c>
      <c r="D57" t="s">
        <v>337</v>
      </c>
      <c r="E57" s="425"/>
      <c r="F57" s="386"/>
      <c r="G57" s="66">
        <f>'[1]scoring vragenlijst'!G57</f>
        <v>37</v>
      </c>
      <c r="H57" s="65"/>
      <c r="I57" s="380"/>
    </row>
    <row r="58" spans="1:16" x14ac:dyDescent="0.25">
      <c r="A58" s="422"/>
      <c r="B58" s="86"/>
      <c r="C58" t="s">
        <v>184</v>
      </c>
      <c r="D58" t="s">
        <v>338</v>
      </c>
      <c r="E58" s="425"/>
      <c r="F58" s="386"/>
      <c r="G58" s="66">
        <f>'[1]scoring vragenlijst'!G58</f>
        <v>87</v>
      </c>
      <c r="H58" s="65" t="s">
        <v>328</v>
      </c>
      <c r="I58" s="380"/>
    </row>
    <row r="59" spans="1:16" ht="15" customHeight="1" x14ac:dyDescent="0.25">
      <c r="A59" s="423"/>
      <c r="B59" s="85"/>
      <c r="C59" s="64" t="s">
        <v>182</v>
      </c>
      <c r="D59" s="64" t="s">
        <v>339</v>
      </c>
      <c r="E59" s="426"/>
      <c r="F59" s="395"/>
      <c r="G59" s="62">
        <f>'[1]scoring vragenlijst'!G59</f>
        <v>125</v>
      </c>
      <c r="H59" s="61"/>
      <c r="I59" s="380"/>
    </row>
    <row r="60" spans="1:16" x14ac:dyDescent="0.25">
      <c r="A60" s="83"/>
      <c r="E60" s="57" t="s">
        <v>180</v>
      </c>
      <c r="F60" s="84">
        <f>SUM(F2:F59)</f>
        <v>1000</v>
      </c>
      <c r="I60" s="59">
        <f>IF(COUNTIF(I2:I59,"nog in te vullen")&gt;=1,"nog min 1 vraag te beantwoorden",(IF(I41="inkomen onvoldoende","inkomen onvoldoende",SUM(I2:I59))))</f>
        <v>609</v>
      </c>
    </row>
    <row r="61" spans="1:16" hidden="1" x14ac:dyDescent="0.25">
      <c r="A61" s="83"/>
      <c r="E61" s="57"/>
      <c r="F61" s="84"/>
    </row>
    <row r="62" spans="1:16" ht="15" hidden="1" customHeight="1" thickTop="1" thickBot="1" x14ac:dyDescent="0.3">
      <c r="A62" s="83"/>
      <c r="B62" s="432" t="s">
        <v>179</v>
      </c>
      <c r="C62" s="433"/>
      <c r="D62" s="82" t="str">
        <f>IF(I60="nog min 1 vraag te beantwoorden","geen profielbepaling mogelijk",IF(I60="inkomen onvoldoende","geen profielbepaling mogelijk",VLOOKUP(I60,'[1]scoring vragenlijst'!$E$65:$G$68,3)))</f>
        <v>c. evenwichtig</v>
      </c>
      <c r="G62" s="81">
        <f>VLOOKUP(I60,'[1]scoring vragenlijst'!E65:H68,4)</f>
        <v>3</v>
      </c>
    </row>
    <row r="63" spans="1:16" hidden="1" x14ac:dyDescent="0.25"/>
    <row r="64" spans="1:16" ht="15" customHeight="1" x14ac:dyDescent="0.25"/>
    <row r="65" spans="1:12" ht="30" x14ac:dyDescent="0.25">
      <c r="A65" s="80"/>
      <c r="B65" s="79" t="s">
        <v>215</v>
      </c>
      <c r="C65" s="387" t="s">
        <v>214</v>
      </c>
      <c r="D65" s="388"/>
      <c r="E65" s="78" t="s">
        <v>213</v>
      </c>
      <c r="F65" s="77" t="s">
        <v>212</v>
      </c>
      <c r="G65" s="77" t="s">
        <v>211</v>
      </c>
      <c r="H65" s="76" t="s">
        <v>210</v>
      </c>
      <c r="I65" s="75" t="s">
        <v>209</v>
      </c>
    </row>
    <row r="66" spans="1:12" x14ac:dyDescent="0.25">
      <c r="A66" s="434" t="s">
        <v>208</v>
      </c>
      <c r="B66" s="70">
        <v>11</v>
      </c>
      <c r="C66" s="1" t="s">
        <v>190</v>
      </c>
      <c r="D66" s="69" t="s">
        <v>207</v>
      </c>
      <c r="E66" s="429" t="s">
        <v>331</v>
      </c>
      <c r="F66" s="385">
        <f>VLOOKUP(E66,$K$71:$L$71,2)</f>
        <v>250</v>
      </c>
      <c r="G66" s="68">
        <f>'[1]scoring vragenlijst'!G72</f>
        <v>0</v>
      </c>
      <c r="H66" s="67"/>
      <c r="I66" s="380">
        <f>IF(H66="x",G66,IF(H67="x",G67,IF(H68="x",G68,IF(H69="x",G69,"nog in te vullen"))))</f>
        <v>165</v>
      </c>
    </row>
    <row r="67" spans="1:12" x14ac:dyDescent="0.25">
      <c r="A67" s="435"/>
      <c r="B67" s="427" t="s">
        <v>206</v>
      </c>
      <c r="C67" t="s">
        <v>186</v>
      </c>
      <c r="D67" s="13" t="s">
        <v>205</v>
      </c>
      <c r="E67" s="430"/>
      <c r="F67" s="386"/>
      <c r="G67" s="66">
        <f>'[1]scoring vragenlijst'!G73</f>
        <v>85</v>
      </c>
      <c r="H67" s="65"/>
      <c r="I67" s="380"/>
    </row>
    <row r="68" spans="1:12" x14ac:dyDescent="0.25">
      <c r="A68" s="435"/>
      <c r="B68" s="427"/>
      <c r="C68" t="s">
        <v>184</v>
      </c>
      <c r="D68" s="13" t="s">
        <v>204</v>
      </c>
      <c r="E68" s="430"/>
      <c r="F68" s="386"/>
      <c r="G68" s="66">
        <f>'[1]scoring vragenlijst'!G74</f>
        <v>165</v>
      </c>
      <c r="H68" s="65" t="s">
        <v>328</v>
      </c>
      <c r="I68" s="380"/>
    </row>
    <row r="69" spans="1:12" ht="15" customHeight="1" thickBot="1" x14ac:dyDescent="0.3">
      <c r="A69" s="435"/>
      <c r="B69" s="428"/>
      <c r="C69" s="64" t="s">
        <v>182</v>
      </c>
      <c r="D69" s="63" t="s">
        <v>203</v>
      </c>
      <c r="E69" s="431"/>
      <c r="F69" s="395"/>
      <c r="G69" s="66">
        <f>'[1]scoring vragenlijst'!G75</f>
        <v>250</v>
      </c>
      <c r="H69" s="61"/>
      <c r="I69" s="380"/>
    </row>
    <row r="70" spans="1:12" ht="15" customHeight="1" thickBot="1" x14ac:dyDescent="0.3">
      <c r="A70" s="435"/>
      <c r="B70" s="70">
        <v>12</v>
      </c>
      <c r="C70" s="1" t="s">
        <v>190</v>
      </c>
      <c r="D70" s="13" t="s">
        <v>202</v>
      </c>
      <c r="E70" s="429" t="s">
        <v>331</v>
      </c>
      <c r="F70" s="385">
        <f>VLOOKUP(E70,$K$71:$L$71,2)</f>
        <v>250</v>
      </c>
      <c r="G70" s="68">
        <f>'[1]scoring vragenlijst'!G76</f>
        <v>250</v>
      </c>
      <c r="H70" s="67"/>
      <c r="I70" s="380">
        <f>IF(H70="x",G70,IF(H71="x",G71,IF(H72="x",G72,IF(H73="x",G73,"nog in te vullen"))))</f>
        <v>165</v>
      </c>
      <c r="K70" s="74" t="s">
        <v>201</v>
      </c>
      <c r="L70" s="73" t="s">
        <v>200</v>
      </c>
    </row>
    <row r="71" spans="1:12" ht="15.75" thickBot="1" x14ac:dyDescent="0.3">
      <c r="A71" s="435"/>
      <c r="B71" s="427" t="s">
        <v>199</v>
      </c>
      <c r="C71" t="s">
        <v>186</v>
      </c>
      <c r="D71" s="13" t="s">
        <v>198</v>
      </c>
      <c r="E71" s="430"/>
      <c r="F71" s="386"/>
      <c r="G71" s="66">
        <f>'[1]scoring vragenlijst'!G77</f>
        <v>165</v>
      </c>
      <c r="H71" s="65" t="s">
        <v>328</v>
      </c>
      <c r="I71" s="380"/>
      <c r="K71" s="72" t="s">
        <v>188</v>
      </c>
      <c r="L71" s="71">
        <f>'[1]scoring vragenlijst'!N77</f>
        <v>250</v>
      </c>
    </row>
    <row r="72" spans="1:12" x14ac:dyDescent="0.25">
      <c r="A72" s="435"/>
      <c r="B72" s="427"/>
      <c r="C72" t="s">
        <v>184</v>
      </c>
      <c r="D72" s="13" t="s">
        <v>197</v>
      </c>
      <c r="E72" s="430"/>
      <c r="F72" s="386"/>
      <c r="G72" s="66">
        <f>'[1]scoring vragenlijst'!G78</f>
        <v>85</v>
      </c>
      <c r="H72" s="65"/>
      <c r="I72" s="380"/>
    </row>
    <row r="73" spans="1:12" x14ac:dyDescent="0.25">
      <c r="A73" s="435"/>
      <c r="B73" s="428"/>
      <c r="C73" s="64" t="s">
        <v>182</v>
      </c>
      <c r="D73" s="13" t="s">
        <v>196</v>
      </c>
      <c r="E73" s="431"/>
      <c r="F73" s="395"/>
      <c r="G73" s="66">
        <f>'[1]scoring vragenlijst'!G79</f>
        <v>0</v>
      </c>
      <c r="H73" s="61"/>
      <c r="I73" s="380"/>
    </row>
    <row r="74" spans="1:12" x14ac:dyDescent="0.25">
      <c r="A74" s="435"/>
      <c r="B74" s="70">
        <v>13</v>
      </c>
      <c r="C74" s="1" t="s">
        <v>190</v>
      </c>
      <c r="D74" s="69" t="s">
        <v>195</v>
      </c>
      <c r="E74" s="429" t="s">
        <v>331</v>
      </c>
      <c r="F74" s="385">
        <f>VLOOKUP(E74,$K$71:$L$71,2)</f>
        <v>250</v>
      </c>
      <c r="G74" s="68">
        <f>'[1]scoring vragenlijst'!G80</f>
        <v>250</v>
      </c>
      <c r="H74" s="67"/>
      <c r="I74" s="380">
        <f>IF(H74="x",G74,IF(H75="x",G75,IF(H76="x",G76,IF(H77="x",G77,"nog in te vullen"))))</f>
        <v>165</v>
      </c>
    </row>
    <row r="75" spans="1:12" x14ac:dyDescent="0.25">
      <c r="A75" s="435"/>
      <c r="B75" s="427" t="s">
        <v>194</v>
      </c>
      <c r="C75" t="s">
        <v>186</v>
      </c>
      <c r="D75" s="13" t="s">
        <v>193</v>
      </c>
      <c r="E75" s="430"/>
      <c r="F75" s="386"/>
      <c r="G75" s="66">
        <f>'[1]scoring vragenlijst'!G81</f>
        <v>165</v>
      </c>
      <c r="H75" s="65" t="s">
        <v>328</v>
      </c>
      <c r="I75" s="380"/>
    </row>
    <row r="76" spans="1:12" x14ac:dyDescent="0.25">
      <c r="A76" s="435"/>
      <c r="B76" s="427"/>
      <c r="C76" t="s">
        <v>184</v>
      </c>
      <c r="D76" s="13" t="s">
        <v>192</v>
      </c>
      <c r="E76" s="430"/>
      <c r="F76" s="386"/>
      <c r="G76" s="66">
        <f>'[1]scoring vragenlijst'!G82</f>
        <v>85</v>
      </c>
      <c r="H76" s="65"/>
      <c r="I76" s="380"/>
    </row>
    <row r="77" spans="1:12" x14ac:dyDescent="0.25">
      <c r="A77" s="435"/>
      <c r="B77" s="428"/>
      <c r="C77" s="64" t="s">
        <v>182</v>
      </c>
      <c r="D77" s="63" t="s">
        <v>191</v>
      </c>
      <c r="E77" s="431"/>
      <c r="F77" s="395"/>
      <c r="G77" s="66">
        <f>'[1]scoring vragenlijst'!G83</f>
        <v>0</v>
      </c>
      <c r="H77" s="61"/>
      <c r="I77" s="380"/>
    </row>
    <row r="78" spans="1:12" x14ac:dyDescent="0.25">
      <c r="A78" s="435"/>
      <c r="B78" s="70">
        <v>14</v>
      </c>
      <c r="C78" s="1" t="s">
        <v>190</v>
      </c>
      <c r="D78" s="69" t="s">
        <v>189</v>
      </c>
      <c r="E78" s="429" t="s">
        <v>331</v>
      </c>
      <c r="F78" s="385">
        <f>VLOOKUP(E78,$K$71:$L$71,2)</f>
        <v>250</v>
      </c>
      <c r="G78" s="68">
        <f>'[1]scoring vragenlijst'!G84</f>
        <v>0</v>
      </c>
      <c r="H78" s="67"/>
      <c r="I78" s="380">
        <f>IF(H78="x",G78,IF(H79="x",G79,IF(H80="x",G80,IF(H81="x",G81,"nog in te vullen"))))</f>
        <v>85</v>
      </c>
    </row>
    <row r="79" spans="1:12" x14ac:dyDescent="0.25">
      <c r="A79" s="435"/>
      <c r="B79" s="427" t="s">
        <v>187</v>
      </c>
      <c r="C79" t="s">
        <v>186</v>
      </c>
      <c r="D79" s="13" t="s">
        <v>185</v>
      </c>
      <c r="E79" s="430"/>
      <c r="F79" s="386"/>
      <c r="G79" s="66">
        <f>'[1]scoring vragenlijst'!G85</f>
        <v>85</v>
      </c>
      <c r="H79" s="65" t="s">
        <v>328</v>
      </c>
      <c r="I79" s="380"/>
    </row>
    <row r="80" spans="1:12" x14ac:dyDescent="0.25">
      <c r="A80" s="435"/>
      <c r="B80" s="427"/>
      <c r="C80" t="s">
        <v>184</v>
      </c>
      <c r="D80" s="13" t="s">
        <v>183</v>
      </c>
      <c r="E80" s="430"/>
      <c r="F80" s="386"/>
      <c r="G80" s="66">
        <f>'[1]scoring vragenlijst'!G86</f>
        <v>165</v>
      </c>
      <c r="H80" s="65"/>
      <c r="I80" s="380"/>
    </row>
    <row r="81" spans="1:9" x14ac:dyDescent="0.25">
      <c r="A81" s="436"/>
      <c r="B81" s="428"/>
      <c r="C81" s="64" t="s">
        <v>182</v>
      </c>
      <c r="D81" s="63" t="s">
        <v>181</v>
      </c>
      <c r="E81" s="431"/>
      <c r="F81" s="395"/>
      <c r="G81" s="62">
        <f>'[1]scoring vragenlijst'!G87</f>
        <v>250</v>
      </c>
      <c r="H81" s="61"/>
      <c r="I81" s="380"/>
    </row>
    <row r="82" spans="1:9" x14ac:dyDescent="0.25">
      <c r="E82" s="57" t="s">
        <v>180</v>
      </c>
      <c r="F82">
        <f>SUM(F66:F81)</f>
        <v>1000</v>
      </c>
      <c r="H82" s="60"/>
      <c r="I82" s="59">
        <f>IF(COUNTIF(I66:I81,"nog in te vullen")&gt;=1,"nog min 1 vraag te beantwoorden",SUM(I66:I81))</f>
        <v>580</v>
      </c>
    </row>
    <row r="83" spans="1:9" hidden="1" x14ac:dyDescent="0.25"/>
    <row r="84" spans="1:9" ht="16.5" hidden="1" thickTop="1" thickBot="1" x14ac:dyDescent="0.3">
      <c r="B84" s="432" t="s">
        <v>179</v>
      </c>
      <c r="C84" s="433"/>
      <c r="D84" s="58" t="str">
        <f>IF(I82="nog min 1 vraag te beantwoorden", "geen profielbepaling mogelijk",VLOOKUP(I82,'[1]scoring vragenlijst'!$E$65:$G$68,3))</f>
        <v>c. evenwichtig</v>
      </c>
      <c r="E84" s="57"/>
      <c r="G84" s="56">
        <f>VLOOKUP(I82,'[1]scoring vragenlijst'!E65:H68,4)</f>
        <v>3</v>
      </c>
    </row>
    <row r="85" spans="1:9" hidden="1" x14ac:dyDescent="0.25"/>
    <row r="86" spans="1:9" ht="20.25" hidden="1" thickTop="1" thickBot="1" x14ac:dyDescent="0.35">
      <c r="A86" s="437" t="s">
        <v>178</v>
      </c>
      <c r="B86" s="438"/>
      <c r="C86" s="438"/>
      <c r="D86" s="55" t="str">
        <f>IF(OR(D62="geen profielbepaling mogelijk",D84="geen profielbepaling mogelijk"),"geen profielbepaling mogelijk",IF(G62&lt;G84,D62,D84))</f>
        <v>c. evenwichtig</v>
      </c>
      <c r="E86" s="54"/>
    </row>
    <row r="87" spans="1:9" hidden="1" x14ac:dyDescent="0.25"/>
  </sheetData>
  <sheetProtection algorithmName="SHA-512" hashValue="ELPyA4fT55eG3MErCSJiLfj20gsAxs5pjgogQsH05+JJ6D6r3jUWL2VL3yTdnrJHEi6xa0aedgzz6EaoR+wdRg==" saltValue="rXdh8D/HYazodhQBvVEP7g==" spinCount="100000" sheet="1" objects="1" scenarios="1"/>
  <mergeCells count="72">
    <mergeCell ref="B84:C84"/>
    <mergeCell ref="A86:C86"/>
    <mergeCell ref="B71:B73"/>
    <mergeCell ref="E74:E77"/>
    <mergeCell ref="F74:F77"/>
    <mergeCell ref="I74:I77"/>
    <mergeCell ref="B75:B77"/>
    <mergeCell ref="E78:E81"/>
    <mergeCell ref="F78:F81"/>
    <mergeCell ref="I78:I81"/>
    <mergeCell ref="B79:B81"/>
    <mergeCell ref="B62:C62"/>
    <mergeCell ref="C65:D65"/>
    <mergeCell ref="A66:A81"/>
    <mergeCell ref="E66:E69"/>
    <mergeCell ref="F66:F69"/>
    <mergeCell ref="I66:I69"/>
    <mergeCell ref="B67:B69"/>
    <mergeCell ref="E70:E73"/>
    <mergeCell ref="F70:F73"/>
    <mergeCell ref="I70:I73"/>
    <mergeCell ref="A51:A59"/>
    <mergeCell ref="B51:B55"/>
    <mergeCell ref="E51:E55"/>
    <mergeCell ref="F51:F55"/>
    <mergeCell ref="I51:I55"/>
    <mergeCell ref="E56:E59"/>
    <mergeCell ref="F56:F59"/>
    <mergeCell ref="I56:I59"/>
    <mergeCell ref="F44:F47"/>
    <mergeCell ref="I44:I47"/>
    <mergeCell ref="N46:N49"/>
    <mergeCell ref="B48:B50"/>
    <mergeCell ref="E48:E50"/>
    <mergeCell ref="F48:F50"/>
    <mergeCell ref="I48:I50"/>
    <mergeCell ref="N50:N52"/>
    <mergeCell ref="A28:A50"/>
    <mergeCell ref="B28:B31"/>
    <mergeCell ref="E28:E31"/>
    <mergeCell ref="F28:F32"/>
    <mergeCell ref="I28:I32"/>
    <mergeCell ref="B33:B35"/>
    <mergeCell ref="E33:E35"/>
    <mergeCell ref="F33:F35"/>
    <mergeCell ref="I33:I35"/>
    <mergeCell ref="B36:B39"/>
    <mergeCell ref="E36:E39"/>
    <mergeCell ref="F36:F39"/>
    <mergeCell ref="I36:I39"/>
    <mergeCell ref="B40:B43"/>
    <mergeCell ref="B44:B47"/>
    <mergeCell ref="E44:E47"/>
    <mergeCell ref="I6:I9"/>
    <mergeCell ref="B10:B27"/>
    <mergeCell ref="C10:C17"/>
    <mergeCell ref="E10:E25"/>
    <mergeCell ref="F10:F25"/>
    <mergeCell ref="I10:I25"/>
    <mergeCell ref="C18:C25"/>
    <mergeCell ref="C1:D1"/>
    <mergeCell ref="A2:A27"/>
    <mergeCell ref="B2:B3"/>
    <mergeCell ref="E2:E3"/>
    <mergeCell ref="F2:F3"/>
    <mergeCell ref="E6:E9"/>
    <mergeCell ref="F6:F9"/>
    <mergeCell ref="I2:I3"/>
    <mergeCell ref="B4:B5"/>
    <mergeCell ref="E4:E5"/>
    <mergeCell ref="F4:F5"/>
    <mergeCell ref="I4:I5"/>
  </mergeCells>
  <conditionalFormatting sqref="J26:J27">
    <cfRule type="top10" dxfId="5" priority="4" percent="1" rank="20"/>
  </conditionalFormatting>
  <conditionalFormatting sqref="I1:I65536">
    <cfRule type="containsText" dxfId="4" priority="1" stopIfTrue="1" operator="containsText" text="inkomen onvoldoende">
      <formula>NOT(ISERROR(SEARCH("inkomen onvoldoende",I1)))</formula>
    </cfRule>
    <cfRule type="containsText" dxfId="3" priority="2" stopIfTrue="1" operator="containsText" text="nog min 1 vraag te beantwoorden">
      <formula>NOT(ISERROR(SEARCH("nog min 1 vraag te beantwoorden",I1)))</formula>
    </cfRule>
    <cfRule type="containsText" dxfId="2" priority="3" stopIfTrue="1" operator="containsText" text="nog in te vullen">
      <formula>NOT(ISERROR(SEARCH("nog in te vullen",I1)))</formula>
    </cfRule>
  </conditionalFormatting>
  <pageMargins left="0.23622047244094491" right="0.23622047244094491" top="0.78740157480314965" bottom="0.78740157480314965" header="0.31496062992125984" footer="0.31496062992125984"/>
  <pageSetup paperSize="8" scale="78" fitToHeight="0" orientation="landscape" r:id="rId1"/>
  <headerFooter>
    <oddHeader>&amp;C&amp;"Calibri"&amp;10&amp;K008000 - Public -&amp;1#_x000D_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F99"/>
  <sheetViews>
    <sheetView showGridLines="0" workbookViewId="0">
      <selection activeCell="Q16" sqref="Q16"/>
    </sheetView>
  </sheetViews>
  <sheetFormatPr defaultRowHeight="15" x14ac:dyDescent="0.25"/>
  <cols>
    <col min="1" max="1" width="5.42578125" style="51" customWidth="1"/>
    <col min="2" max="3" width="9.140625" style="51" customWidth="1"/>
    <col min="4" max="4" width="9.140625" style="51"/>
    <col min="5" max="5" width="11.5703125" style="51" customWidth="1"/>
    <col min="6" max="6" width="12" style="51" customWidth="1"/>
    <col min="7" max="7" width="8.140625" style="51" customWidth="1"/>
    <col min="8" max="12" width="9.140625" style="51"/>
    <col min="13" max="13" width="12.85546875" style="51" customWidth="1"/>
    <col min="14" max="14" width="6.85546875" style="51" customWidth="1"/>
    <col min="15" max="256" width="9.140625" style="51"/>
    <col min="257" max="257" width="5.42578125" style="51" customWidth="1"/>
    <col min="258" max="260" width="9.140625" style="51"/>
    <col min="261" max="261" width="11.5703125" style="51" customWidth="1"/>
    <col min="262" max="262" width="12" style="51" customWidth="1"/>
    <col min="263" max="263" width="8.140625" style="51" customWidth="1"/>
    <col min="264" max="268" width="9.140625" style="51"/>
    <col min="269" max="269" width="12.85546875" style="51" customWidth="1"/>
    <col min="270" max="270" width="6.85546875" style="51" customWidth="1"/>
    <col min="271" max="512" width="9.140625" style="51"/>
    <col min="513" max="513" width="5.42578125" style="51" customWidth="1"/>
    <col min="514" max="516" width="9.140625" style="51"/>
    <col min="517" max="517" width="11.5703125" style="51" customWidth="1"/>
    <col min="518" max="518" width="12" style="51" customWidth="1"/>
    <col min="519" max="519" width="8.140625" style="51" customWidth="1"/>
    <col min="520" max="524" width="9.140625" style="51"/>
    <col min="525" max="525" width="12.85546875" style="51" customWidth="1"/>
    <col min="526" max="526" width="6.85546875" style="51" customWidth="1"/>
    <col min="527" max="768" width="9.140625" style="51"/>
    <col min="769" max="769" width="5.42578125" style="51" customWidth="1"/>
    <col min="770" max="772" width="9.140625" style="51"/>
    <col min="773" max="773" width="11.5703125" style="51" customWidth="1"/>
    <col min="774" max="774" width="12" style="51" customWidth="1"/>
    <col min="775" max="775" width="8.140625" style="51" customWidth="1"/>
    <col min="776" max="780" width="9.140625" style="51"/>
    <col min="781" max="781" width="12.85546875" style="51" customWidth="1"/>
    <col min="782" max="782" width="6.85546875" style="51" customWidth="1"/>
    <col min="783" max="1024" width="9.140625" style="51"/>
    <col min="1025" max="1025" width="5.42578125" style="51" customWidth="1"/>
    <col min="1026" max="1028" width="9.140625" style="51"/>
    <col min="1029" max="1029" width="11.5703125" style="51" customWidth="1"/>
    <col min="1030" max="1030" width="12" style="51" customWidth="1"/>
    <col min="1031" max="1031" width="8.140625" style="51" customWidth="1"/>
    <col min="1032" max="1036" width="9.140625" style="51"/>
    <col min="1037" max="1037" width="12.85546875" style="51" customWidth="1"/>
    <col min="1038" max="1038" width="6.85546875" style="51" customWidth="1"/>
    <col min="1039" max="1280" width="9.140625" style="51"/>
    <col min="1281" max="1281" width="5.42578125" style="51" customWidth="1"/>
    <col min="1282" max="1284" width="9.140625" style="51"/>
    <col min="1285" max="1285" width="11.5703125" style="51" customWidth="1"/>
    <col min="1286" max="1286" width="12" style="51" customWidth="1"/>
    <col min="1287" max="1287" width="8.140625" style="51" customWidth="1"/>
    <col min="1288" max="1292" width="9.140625" style="51"/>
    <col min="1293" max="1293" width="12.85546875" style="51" customWidth="1"/>
    <col min="1294" max="1294" width="6.85546875" style="51" customWidth="1"/>
    <col min="1295" max="1536" width="9.140625" style="51"/>
    <col min="1537" max="1537" width="5.42578125" style="51" customWidth="1"/>
    <col min="1538" max="1540" width="9.140625" style="51"/>
    <col min="1541" max="1541" width="11.5703125" style="51" customWidth="1"/>
    <col min="1542" max="1542" width="12" style="51" customWidth="1"/>
    <col min="1543" max="1543" width="8.140625" style="51" customWidth="1"/>
    <col min="1544" max="1548" width="9.140625" style="51"/>
    <col min="1549" max="1549" width="12.85546875" style="51" customWidth="1"/>
    <col min="1550" max="1550" width="6.85546875" style="51" customWidth="1"/>
    <col min="1551" max="1792" width="9.140625" style="51"/>
    <col min="1793" max="1793" width="5.42578125" style="51" customWidth="1"/>
    <col min="1794" max="1796" width="9.140625" style="51"/>
    <col min="1797" max="1797" width="11.5703125" style="51" customWidth="1"/>
    <col min="1798" max="1798" width="12" style="51" customWidth="1"/>
    <col min="1799" max="1799" width="8.140625" style="51" customWidth="1"/>
    <col min="1800" max="1804" width="9.140625" style="51"/>
    <col min="1805" max="1805" width="12.85546875" style="51" customWidth="1"/>
    <col min="1806" max="1806" width="6.85546875" style="51" customWidth="1"/>
    <col min="1807" max="2048" width="9.140625" style="51"/>
    <col min="2049" max="2049" width="5.42578125" style="51" customWidth="1"/>
    <col min="2050" max="2052" width="9.140625" style="51"/>
    <col min="2053" max="2053" width="11.5703125" style="51" customWidth="1"/>
    <col min="2054" max="2054" width="12" style="51" customWidth="1"/>
    <col min="2055" max="2055" width="8.140625" style="51" customWidth="1"/>
    <col min="2056" max="2060" width="9.140625" style="51"/>
    <col min="2061" max="2061" width="12.85546875" style="51" customWidth="1"/>
    <col min="2062" max="2062" width="6.85546875" style="51" customWidth="1"/>
    <col min="2063" max="2304" width="9.140625" style="51"/>
    <col min="2305" max="2305" width="5.42578125" style="51" customWidth="1"/>
    <col min="2306" max="2308" width="9.140625" style="51"/>
    <col min="2309" max="2309" width="11.5703125" style="51" customWidth="1"/>
    <col min="2310" max="2310" width="12" style="51" customWidth="1"/>
    <col min="2311" max="2311" width="8.140625" style="51" customWidth="1"/>
    <col min="2312" max="2316" width="9.140625" style="51"/>
    <col min="2317" max="2317" width="12.85546875" style="51" customWidth="1"/>
    <col min="2318" max="2318" width="6.85546875" style="51" customWidth="1"/>
    <col min="2319" max="2560" width="9.140625" style="51"/>
    <col min="2561" max="2561" width="5.42578125" style="51" customWidth="1"/>
    <col min="2562" max="2564" width="9.140625" style="51"/>
    <col min="2565" max="2565" width="11.5703125" style="51" customWidth="1"/>
    <col min="2566" max="2566" width="12" style="51" customWidth="1"/>
    <col min="2567" max="2567" width="8.140625" style="51" customWidth="1"/>
    <col min="2568" max="2572" width="9.140625" style="51"/>
    <col min="2573" max="2573" width="12.85546875" style="51" customWidth="1"/>
    <col min="2574" max="2574" width="6.85546875" style="51" customWidth="1"/>
    <col min="2575" max="2816" width="9.140625" style="51"/>
    <col min="2817" max="2817" width="5.42578125" style="51" customWidth="1"/>
    <col min="2818" max="2820" width="9.140625" style="51"/>
    <col min="2821" max="2821" width="11.5703125" style="51" customWidth="1"/>
    <col min="2822" max="2822" width="12" style="51" customWidth="1"/>
    <col min="2823" max="2823" width="8.140625" style="51" customWidth="1"/>
    <col min="2824" max="2828" width="9.140625" style="51"/>
    <col min="2829" max="2829" width="12.85546875" style="51" customWidth="1"/>
    <col min="2830" max="2830" width="6.85546875" style="51" customWidth="1"/>
    <col min="2831" max="3072" width="9.140625" style="51"/>
    <col min="3073" max="3073" width="5.42578125" style="51" customWidth="1"/>
    <col min="3074" max="3076" width="9.140625" style="51"/>
    <col min="3077" max="3077" width="11.5703125" style="51" customWidth="1"/>
    <col min="3078" max="3078" width="12" style="51" customWidth="1"/>
    <col min="3079" max="3079" width="8.140625" style="51" customWidth="1"/>
    <col min="3080" max="3084" width="9.140625" style="51"/>
    <col min="3085" max="3085" width="12.85546875" style="51" customWidth="1"/>
    <col min="3086" max="3086" width="6.85546875" style="51" customWidth="1"/>
    <col min="3087" max="3328" width="9.140625" style="51"/>
    <col min="3329" max="3329" width="5.42578125" style="51" customWidth="1"/>
    <col min="3330" max="3332" width="9.140625" style="51"/>
    <col min="3333" max="3333" width="11.5703125" style="51" customWidth="1"/>
    <col min="3334" max="3334" width="12" style="51" customWidth="1"/>
    <col min="3335" max="3335" width="8.140625" style="51" customWidth="1"/>
    <col min="3336" max="3340" width="9.140625" style="51"/>
    <col min="3341" max="3341" width="12.85546875" style="51" customWidth="1"/>
    <col min="3342" max="3342" width="6.85546875" style="51" customWidth="1"/>
    <col min="3343" max="3584" width="9.140625" style="51"/>
    <col min="3585" max="3585" width="5.42578125" style="51" customWidth="1"/>
    <col min="3586" max="3588" width="9.140625" style="51"/>
    <col min="3589" max="3589" width="11.5703125" style="51" customWidth="1"/>
    <col min="3590" max="3590" width="12" style="51" customWidth="1"/>
    <col min="3591" max="3591" width="8.140625" style="51" customWidth="1"/>
    <col min="3592" max="3596" width="9.140625" style="51"/>
    <col min="3597" max="3597" width="12.85546875" style="51" customWidth="1"/>
    <col min="3598" max="3598" width="6.85546875" style="51" customWidth="1"/>
    <col min="3599" max="3840" width="9.140625" style="51"/>
    <col min="3841" max="3841" width="5.42578125" style="51" customWidth="1"/>
    <col min="3842" max="3844" width="9.140625" style="51"/>
    <col min="3845" max="3845" width="11.5703125" style="51" customWidth="1"/>
    <col min="3846" max="3846" width="12" style="51" customWidth="1"/>
    <col min="3847" max="3847" width="8.140625" style="51" customWidth="1"/>
    <col min="3848" max="3852" width="9.140625" style="51"/>
    <col min="3853" max="3853" width="12.85546875" style="51" customWidth="1"/>
    <col min="3854" max="3854" width="6.85546875" style="51" customWidth="1"/>
    <col min="3855" max="4096" width="9.140625" style="51"/>
    <col min="4097" max="4097" width="5.42578125" style="51" customWidth="1"/>
    <col min="4098" max="4100" width="9.140625" style="51"/>
    <col min="4101" max="4101" width="11.5703125" style="51" customWidth="1"/>
    <col min="4102" max="4102" width="12" style="51" customWidth="1"/>
    <col min="4103" max="4103" width="8.140625" style="51" customWidth="1"/>
    <col min="4104" max="4108" width="9.140625" style="51"/>
    <col min="4109" max="4109" width="12.85546875" style="51" customWidth="1"/>
    <col min="4110" max="4110" width="6.85546875" style="51" customWidth="1"/>
    <col min="4111" max="4352" width="9.140625" style="51"/>
    <col min="4353" max="4353" width="5.42578125" style="51" customWidth="1"/>
    <col min="4354" max="4356" width="9.140625" style="51"/>
    <col min="4357" max="4357" width="11.5703125" style="51" customWidth="1"/>
    <col min="4358" max="4358" width="12" style="51" customWidth="1"/>
    <col min="4359" max="4359" width="8.140625" style="51" customWidth="1"/>
    <col min="4360" max="4364" width="9.140625" style="51"/>
    <col min="4365" max="4365" width="12.85546875" style="51" customWidth="1"/>
    <col min="4366" max="4366" width="6.85546875" style="51" customWidth="1"/>
    <col min="4367" max="4608" width="9.140625" style="51"/>
    <col min="4609" max="4609" width="5.42578125" style="51" customWidth="1"/>
    <col min="4610" max="4612" width="9.140625" style="51"/>
    <col min="4613" max="4613" width="11.5703125" style="51" customWidth="1"/>
    <col min="4614" max="4614" width="12" style="51" customWidth="1"/>
    <col min="4615" max="4615" width="8.140625" style="51" customWidth="1"/>
    <col min="4616" max="4620" width="9.140625" style="51"/>
    <col min="4621" max="4621" width="12.85546875" style="51" customWidth="1"/>
    <col min="4622" max="4622" width="6.85546875" style="51" customWidth="1"/>
    <col min="4623" max="4864" width="9.140625" style="51"/>
    <col min="4865" max="4865" width="5.42578125" style="51" customWidth="1"/>
    <col min="4866" max="4868" width="9.140625" style="51"/>
    <col min="4869" max="4869" width="11.5703125" style="51" customWidth="1"/>
    <col min="4870" max="4870" width="12" style="51" customWidth="1"/>
    <col min="4871" max="4871" width="8.140625" style="51" customWidth="1"/>
    <col min="4872" max="4876" width="9.140625" style="51"/>
    <col min="4877" max="4877" width="12.85546875" style="51" customWidth="1"/>
    <col min="4878" max="4878" width="6.85546875" style="51" customWidth="1"/>
    <col min="4879" max="5120" width="9.140625" style="51"/>
    <col min="5121" max="5121" width="5.42578125" style="51" customWidth="1"/>
    <col min="5122" max="5124" width="9.140625" style="51"/>
    <col min="5125" max="5125" width="11.5703125" style="51" customWidth="1"/>
    <col min="5126" max="5126" width="12" style="51" customWidth="1"/>
    <col min="5127" max="5127" width="8.140625" style="51" customWidth="1"/>
    <col min="5128" max="5132" width="9.140625" style="51"/>
    <col min="5133" max="5133" width="12.85546875" style="51" customWidth="1"/>
    <col min="5134" max="5134" width="6.85546875" style="51" customWidth="1"/>
    <col min="5135" max="5376" width="9.140625" style="51"/>
    <col min="5377" max="5377" width="5.42578125" style="51" customWidth="1"/>
    <col min="5378" max="5380" width="9.140625" style="51"/>
    <col min="5381" max="5381" width="11.5703125" style="51" customWidth="1"/>
    <col min="5382" max="5382" width="12" style="51" customWidth="1"/>
    <col min="5383" max="5383" width="8.140625" style="51" customWidth="1"/>
    <col min="5384" max="5388" width="9.140625" style="51"/>
    <col min="5389" max="5389" width="12.85546875" style="51" customWidth="1"/>
    <col min="5390" max="5390" width="6.85546875" style="51" customWidth="1"/>
    <col min="5391" max="5632" width="9.140625" style="51"/>
    <col min="5633" max="5633" width="5.42578125" style="51" customWidth="1"/>
    <col min="5634" max="5636" width="9.140625" style="51"/>
    <col min="5637" max="5637" width="11.5703125" style="51" customWidth="1"/>
    <col min="5638" max="5638" width="12" style="51" customWidth="1"/>
    <col min="5639" max="5639" width="8.140625" style="51" customWidth="1"/>
    <col min="5640" max="5644" width="9.140625" style="51"/>
    <col min="5645" max="5645" width="12.85546875" style="51" customWidth="1"/>
    <col min="5646" max="5646" width="6.85546875" style="51" customWidth="1"/>
    <col min="5647" max="5888" width="9.140625" style="51"/>
    <col min="5889" max="5889" width="5.42578125" style="51" customWidth="1"/>
    <col min="5890" max="5892" width="9.140625" style="51"/>
    <col min="5893" max="5893" width="11.5703125" style="51" customWidth="1"/>
    <col min="5894" max="5894" width="12" style="51" customWidth="1"/>
    <col min="5895" max="5895" width="8.140625" style="51" customWidth="1"/>
    <col min="5896" max="5900" width="9.140625" style="51"/>
    <col min="5901" max="5901" width="12.85546875" style="51" customWidth="1"/>
    <col min="5902" max="5902" width="6.85546875" style="51" customWidth="1"/>
    <col min="5903" max="6144" width="9.140625" style="51"/>
    <col min="6145" max="6145" width="5.42578125" style="51" customWidth="1"/>
    <col min="6146" max="6148" width="9.140625" style="51"/>
    <col min="6149" max="6149" width="11.5703125" style="51" customWidth="1"/>
    <col min="6150" max="6150" width="12" style="51" customWidth="1"/>
    <col min="6151" max="6151" width="8.140625" style="51" customWidth="1"/>
    <col min="6152" max="6156" width="9.140625" style="51"/>
    <col min="6157" max="6157" width="12.85546875" style="51" customWidth="1"/>
    <col min="6158" max="6158" width="6.85546875" style="51" customWidth="1"/>
    <col min="6159" max="6400" width="9.140625" style="51"/>
    <col min="6401" max="6401" width="5.42578125" style="51" customWidth="1"/>
    <col min="6402" max="6404" width="9.140625" style="51"/>
    <col min="6405" max="6405" width="11.5703125" style="51" customWidth="1"/>
    <col min="6406" max="6406" width="12" style="51" customWidth="1"/>
    <col min="6407" max="6407" width="8.140625" style="51" customWidth="1"/>
    <col min="6408" max="6412" width="9.140625" style="51"/>
    <col min="6413" max="6413" width="12.85546875" style="51" customWidth="1"/>
    <col min="6414" max="6414" width="6.85546875" style="51" customWidth="1"/>
    <col min="6415" max="6656" width="9.140625" style="51"/>
    <col min="6657" max="6657" width="5.42578125" style="51" customWidth="1"/>
    <col min="6658" max="6660" width="9.140625" style="51"/>
    <col min="6661" max="6661" width="11.5703125" style="51" customWidth="1"/>
    <col min="6662" max="6662" width="12" style="51" customWidth="1"/>
    <col min="6663" max="6663" width="8.140625" style="51" customWidth="1"/>
    <col min="6664" max="6668" width="9.140625" style="51"/>
    <col min="6669" max="6669" width="12.85546875" style="51" customWidth="1"/>
    <col min="6670" max="6670" width="6.85546875" style="51" customWidth="1"/>
    <col min="6671" max="6912" width="9.140625" style="51"/>
    <col min="6913" max="6913" width="5.42578125" style="51" customWidth="1"/>
    <col min="6914" max="6916" width="9.140625" style="51"/>
    <col min="6917" max="6917" width="11.5703125" style="51" customWidth="1"/>
    <col min="6918" max="6918" width="12" style="51" customWidth="1"/>
    <col min="6919" max="6919" width="8.140625" style="51" customWidth="1"/>
    <col min="6920" max="6924" width="9.140625" style="51"/>
    <col min="6925" max="6925" width="12.85546875" style="51" customWidth="1"/>
    <col min="6926" max="6926" width="6.85546875" style="51" customWidth="1"/>
    <col min="6927" max="7168" width="9.140625" style="51"/>
    <col min="7169" max="7169" width="5.42578125" style="51" customWidth="1"/>
    <col min="7170" max="7172" width="9.140625" style="51"/>
    <col min="7173" max="7173" width="11.5703125" style="51" customWidth="1"/>
    <col min="7174" max="7174" width="12" style="51" customWidth="1"/>
    <col min="7175" max="7175" width="8.140625" style="51" customWidth="1"/>
    <col min="7176" max="7180" width="9.140625" style="51"/>
    <col min="7181" max="7181" width="12.85546875" style="51" customWidth="1"/>
    <col min="7182" max="7182" width="6.85546875" style="51" customWidth="1"/>
    <col min="7183" max="7424" width="9.140625" style="51"/>
    <col min="7425" max="7425" width="5.42578125" style="51" customWidth="1"/>
    <col min="7426" max="7428" width="9.140625" style="51"/>
    <col min="7429" max="7429" width="11.5703125" style="51" customWidth="1"/>
    <col min="7430" max="7430" width="12" style="51" customWidth="1"/>
    <col min="7431" max="7431" width="8.140625" style="51" customWidth="1"/>
    <col min="7432" max="7436" width="9.140625" style="51"/>
    <col min="7437" max="7437" width="12.85546875" style="51" customWidth="1"/>
    <col min="7438" max="7438" width="6.85546875" style="51" customWidth="1"/>
    <col min="7439" max="7680" width="9.140625" style="51"/>
    <col min="7681" max="7681" width="5.42578125" style="51" customWidth="1"/>
    <col min="7682" max="7684" width="9.140625" style="51"/>
    <col min="7685" max="7685" width="11.5703125" style="51" customWidth="1"/>
    <col min="7686" max="7686" width="12" style="51" customWidth="1"/>
    <col min="7687" max="7687" width="8.140625" style="51" customWidth="1"/>
    <col min="7688" max="7692" width="9.140625" style="51"/>
    <col min="7693" max="7693" width="12.85546875" style="51" customWidth="1"/>
    <col min="7694" max="7694" width="6.85546875" style="51" customWidth="1"/>
    <col min="7695" max="7936" width="9.140625" style="51"/>
    <col min="7937" max="7937" width="5.42578125" style="51" customWidth="1"/>
    <col min="7938" max="7940" width="9.140625" style="51"/>
    <col min="7941" max="7941" width="11.5703125" style="51" customWidth="1"/>
    <col min="7942" max="7942" width="12" style="51" customWidth="1"/>
    <col min="7943" max="7943" width="8.140625" style="51" customWidth="1"/>
    <col min="7944" max="7948" width="9.140625" style="51"/>
    <col min="7949" max="7949" width="12.85546875" style="51" customWidth="1"/>
    <col min="7950" max="7950" width="6.85546875" style="51" customWidth="1"/>
    <col min="7951" max="8192" width="9.140625" style="51"/>
    <col min="8193" max="8193" width="5.42578125" style="51" customWidth="1"/>
    <col min="8194" max="8196" width="9.140625" style="51"/>
    <col min="8197" max="8197" width="11.5703125" style="51" customWidth="1"/>
    <col min="8198" max="8198" width="12" style="51" customWidth="1"/>
    <col min="8199" max="8199" width="8.140625" style="51" customWidth="1"/>
    <col min="8200" max="8204" width="9.140625" style="51"/>
    <col min="8205" max="8205" width="12.85546875" style="51" customWidth="1"/>
    <col min="8206" max="8206" width="6.85546875" style="51" customWidth="1"/>
    <col min="8207" max="8448" width="9.140625" style="51"/>
    <col min="8449" max="8449" width="5.42578125" style="51" customWidth="1"/>
    <col min="8450" max="8452" width="9.140625" style="51"/>
    <col min="8453" max="8453" width="11.5703125" style="51" customWidth="1"/>
    <col min="8454" max="8454" width="12" style="51" customWidth="1"/>
    <col min="8455" max="8455" width="8.140625" style="51" customWidth="1"/>
    <col min="8456" max="8460" width="9.140625" style="51"/>
    <col min="8461" max="8461" width="12.85546875" style="51" customWidth="1"/>
    <col min="8462" max="8462" width="6.85546875" style="51" customWidth="1"/>
    <col min="8463" max="8704" width="9.140625" style="51"/>
    <col min="8705" max="8705" width="5.42578125" style="51" customWidth="1"/>
    <col min="8706" max="8708" width="9.140625" style="51"/>
    <col min="8709" max="8709" width="11.5703125" style="51" customWidth="1"/>
    <col min="8710" max="8710" width="12" style="51" customWidth="1"/>
    <col min="8711" max="8711" width="8.140625" style="51" customWidth="1"/>
    <col min="8712" max="8716" width="9.140625" style="51"/>
    <col min="8717" max="8717" width="12.85546875" style="51" customWidth="1"/>
    <col min="8718" max="8718" width="6.85546875" style="51" customWidth="1"/>
    <col min="8719" max="8960" width="9.140625" style="51"/>
    <col min="8961" max="8961" width="5.42578125" style="51" customWidth="1"/>
    <col min="8962" max="8964" width="9.140625" style="51"/>
    <col min="8965" max="8965" width="11.5703125" style="51" customWidth="1"/>
    <col min="8966" max="8966" width="12" style="51" customWidth="1"/>
    <col min="8967" max="8967" width="8.140625" style="51" customWidth="1"/>
    <col min="8968" max="8972" width="9.140625" style="51"/>
    <col min="8973" max="8973" width="12.85546875" style="51" customWidth="1"/>
    <col min="8974" max="8974" width="6.85546875" style="51" customWidth="1"/>
    <col min="8975" max="9216" width="9.140625" style="51"/>
    <col min="9217" max="9217" width="5.42578125" style="51" customWidth="1"/>
    <col min="9218" max="9220" width="9.140625" style="51"/>
    <col min="9221" max="9221" width="11.5703125" style="51" customWidth="1"/>
    <col min="9222" max="9222" width="12" style="51" customWidth="1"/>
    <col min="9223" max="9223" width="8.140625" style="51" customWidth="1"/>
    <col min="9224" max="9228" width="9.140625" style="51"/>
    <col min="9229" max="9229" width="12.85546875" style="51" customWidth="1"/>
    <col min="9230" max="9230" width="6.85546875" style="51" customWidth="1"/>
    <col min="9231" max="9472" width="9.140625" style="51"/>
    <col min="9473" max="9473" width="5.42578125" style="51" customWidth="1"/>
    <col min="9474" max="9476" width="9.140625" style="51"/>
    <col min="9477" max="9477" width="11.5703125" style="51" customWidth="1"/>
    <col min="9478" max="9478" width="12" style="51" customWidth="1"/>
    <col min="9479" max="9479" width="8.140625" style="51" customWidth="1"/>
    <col min="9480" max="9484" width="9.140625" style="51"/>
    <col min="9485" max="9485" width="12.85546875" style="51" customWidth="1"/>
    <col min="9486" max="9486" width="6.85546875" style="51" customWidth="1"/>
    <col min="9487" max="9728" width="9.140625" style="51"/>
    <col min="9729" max="9729" width="5.42578125" style="51" customWidth="1"/>
    <col min="9730" max="9732" width="9.140625" style="51"/>
    <col min="9733" max="9733" width="11.5703125" style="51" customWidth="1"/>
    <col min="9734" max="9734" width="12" style="51" customWidth="1"/>
    <col min="9735" max="9735" width="8.140625" style="51" customWidth="1"/>
    <col min="9736" max="9740" width="9.140625" style="51"/>
    <col min="9741" max="9741" width="12.85546875" style="51" customWidth="1"/>
    <col min="9742" max="9742" width="6.85546875" style="51" customWidth="1"/>
    <col min="9743" max="9984" width="9.140625" style="51"/>
    <col min="9985" max="9985" width="5.42578125" style="51" customWidth="1"/>
    <col min="9986" max="9988" width="9.140625" style="51"/>
    <col min="9989" max="9989" width="11.5703125" style="51" customWidth="1"/>
    <col min="9990" max="9990" width="12" style="51" customWidth="1"/>
    <col min="9991" max="9991" width="8.140625" style="51" customWidth="1"/>
    <col min="9992" max="9996" width="9.140625" style="51"/>
    <col min="9997" max="9997" width="12.85546875" style="51" customWidth="1"/>
    <col min="9998" max="9998" width="6.85546875" style="51" customWidth="1"/>
    <col min="9999" max="10240" width="9.140625" style="51"/>
    <col min="10241" max="10241" width="5.42578125" style="51" customWidth="1"/>
    <col min="10242" max="10244" width="9.140625" style="51"/>
    <col min="10245" max="10245" width="11.5703125" style="51" customWidth="1"/>
    <col min="10246" max="10246" width="12" style="51" customWidth="1"/>
    <col min="10247" max="10247" width="8.140625" style="51" customWidth="1"/>
    <col min="10248" max="10252" width="9.140625" style="51"/>
    <col min="10253" max="10253" width="12.85546875" style="51" customWidth="1"/>
    <col min="10254" max="10254" width="6.85546875" style="51" customWidth="1"/>
    <col min="10255" max="10496" width="9.140625" style="51"/>
    <col min="10497" max="10497" width="5.42578125" style="51" customWidth="1"/>
    <col min="10498" max="10500" width="9.140625" style="51"/>
    <col min="10501" max="10501" width="11.5703125" style="51" customWidth="1"/>
    <col min="10502" max="10502" width="12" style="51" customWidth="1"/>
    <col min="10503" max="10503" width="8.140625" style="51" customWidth="1"/>
    <col min="10504" max="10508" width="9.140625" style="51"/>
    <col min="10509" max="10509" width="12.85546875" style="51" customWidth="1"/>
    <col min="10510" max="10510" width="6.85546875" style="51" customWidth="1"/>
    <col min="10511" max="10752" width="9.140625" style="51"/>
    <col min="10753" max="10753" width="5.42578125" style="51" customWidth="1"/>
    <col min="10754" max="10756" width="9.140625" style="51"/>
    <col min="10757" max="10757" width="11.5703125" style="51" customWidth="1"/>
    <col min="10758" max="10758" width="12" style="51" customWidth="1"/>
    <col min="10759" max="10759" width="8.140625" style="51" customWidth="1"/>
    <col min="10760" max="10764" width="9.140625" style="51"/>
    <col min="10765" max="10765" width="12.85546875" style="51" customWidth="1"/>
    <col min="10766" max="10766" width="6.85546875" style="51" customWidth="1"/>
    <col min="10767" max="11008" width="9.140625" style="51"/>
    <col min="11009" max="11009" width="5.42578125" style="51" customWidth="1"/>
    <col min="11010" max="11012" width="9.140625" style="51"/>
    <col min="11013" max="11013" width="11.5703125" style="51" customWidth="1"/>
    <col min="11014" max="11014" width="12" style="51" customWidth="1"/>
    <col min="11015" max="11015" width="8.140625" style="51" customWidth="1"/>
    <col min="11016" max="11020" width="9.140625" style="51"/>
    <col min="11021" max="11021" width="12.85546875" style="51" customWidth="1"/>
    <col min="11022" max="11022" width="6.85546875" style="51" customWidth="1"/>
    <col min="11023" max="11264" width="9.140625" style="51"/>
    <col min="11265" max="11265" width="5.42578125" style="51" customWidth="1"/>
    <col min="11266" max="11268" width="9.140625" style="51"/>
    <col min="11269" max="11269" width="11.5703125" style="51" customWidth="1"/>
    <col min="11270" max="11270" width="12" style="51" customWidth="1"/>
    <col min="11271" max="11271" width="8.140625" style="51" customWidth="1"/>
    <col min="11272" max="11276" width="9.140625" style="51"/>
    <col min="11277" max="11277" width="12.85546875" style="51" customWidth="1"/>
    <col min="11278" max="11278" width="6.85546875" style="51" customWidth="1"/>
    <col min="11279" max="11520" width="9.140625" style="51"/>
    <col min="11521" max="11521" width="5.42578125" style="51" customWidth="1"/>
    <col min="11522" max="11524" width="9.140625" style="51"/>
    <col min="11525" max="11525" width="11.5703125" style="51" customWidth="1"/>
    <col min="11526" max="11526" width="12" style="51" customWidth="1"/>
    <col min="11527" max="11527" width="8.140625" style="51" customWidth="1"/>
    <col min="11528" max="11532" width="9.140625" style="51"/>
    <col min="11533" max="11533" width="12.85546875" style="51" customWidth="1"/>
    <col min="11534" max="11534" width="6.85546875" style="51" customWidth="1"/>
    <col min="11535" max="11776" width="9.140625" style="51"/>
    <col min="11777" max="11777" width="5.42578125" style="51" customWidth="1"/>
    <col min="11778" max="11780" width="9.140625" style="51"/>
    <col min="11781" max="11781" width="11.5703125" style="51" customWidth="1"/>
    <col min="11782" max="11782" width="12" style="51" customWidth="1"/>
    <col min="11783" max="11783" width="8.140625" style="51" customWidth="1"/>
    <col min="11784" max="11788" width="9.140625" style="51"/>
    <col min="11789" max="11789" width="12.85546875" style="51" customWidth="1"/>
    <col min="11790" max="11790" width="6.85546875" style="51" customWidth="1"/>
    <col min="11791" max="12032" width="9.140625" style="51"/>
    <col min="12033" max="12033" width="5.42578125" style="51" customWidth="1"/>
    <col min="12034" max="12036" width="9.140625" style="51"/>
    <col min="12037" max="12037" width="11.5703125" style="51" customWidth="1"/>
    <col min="12038" max="12038" width="12" style="51" customWidth="1"/>
    <col min="12039" max="12039" width="8.140625" style="51" customWidth="1"/>
    <col min="12040" max="12044" width="9.140625" style="51"/>
    <col min="12045" max="12045" width="12.85546875" style="51" customWidth="1"/>
    <col min="12046" max="12046" width="6.85546875" style="51" customWidth="1"/>
    <col min="12047" max="12288" width="9.140625" style="51"/>
    <col min="12289" max="12289" width="5.42578125" style="51" customWidth="1"/>
    <col min="12290" max="12292" width="9.140625" style="51"/>
    <col min="12293" max="12293" width="11.5703125" style="51" customWidth="1"/>
    <col min="12294" max="12294" width="12" style="51" customWidth="1"/>
    <col min="12295" max="12295" width="8.140625" style="51" customWidth="1"/>
    <col min="12296" max="12300" width="9.140625" style="51"/>
    <col min="12301" max="12301" width="12.85546875" style="51" customWidth="1"/>
    <col min="12302" max="12302" width="6.85546875" style="51" customWidth="1"/>
    <col min="12303" max="12544" width="9.140625" style="51"/>
    <col min="12545" max="12545" width="5.42578125" style="51" customWidth="1"/>
    <col min="12546" max="12548" width="9.140625" style="51"/>
    <col min="12549" max="12549" width="11.5703125" style="51" customWidth="1"/>
    <col min="12550" max="12550" width="12" style="51" customWidth="1"/>
    <col min="12551" max="12551" width="8.140625" style="51" customWidth="1"/>
    <col min="12552" max="12556" width="9.140625" style="51"/>
    <col min="12557" max="12557" width="12.85546875" style="51" customWidth="1"/>
    <col min="12558" max="12558" width="6.85546875" style="51" customWidth="1"/>
    <col min="12559" max="12800" width="9.140625" style="51"/>
    <col min="12801" max="12801" width="5.42578125" style="51" customWidth="1"/>
    <col min="12802" max="12804" width="9.140625" style="51"/>
    <col min="12805" max="12805" width="11.5703125" style="51" customWidth="1"/>
    <col min="12806" max="12806" width="12" style="51" customWidth="1"/>
    <col min="12807" max="12807" width="8.140625" style="51" customWidth="1"/>
    <col min="12808" max="12812" width="9.140625" style="51"/>
    <col min="12813" max="12813" width="12.85546875" style="51" customWidth="1"/>
    <col min="12814" max="12814" width="6.85546875" style="51" customWidth="1"/>
    <col min="12815" max="13056" width="9.140625" style="51"/>
    <col min="13057" max="13057" width="5.42578125" style="51" customWidth="1"/>
    <col min="13058" max="13060" width="9.140625" style="51"/>
    <col min="13061" max="13061" width="11.5703125" style="51" customWidth="1"/>
    <col min="13062" max="13062" width="12" style="51" customWidth="1"/>
    <col min="13063" max="13063" width="8.140625" style="51" customWidth="1"/>
    <col min="13064" max="13068" width="9.140625" style="51"/>
    <col min="13069" max="13069" width="12.85546875" style="51" customWidth="1"/>
    <col min="13070" max="13070" width="6.85546875" style="51" customWidth="1"/>
    <col min="13071" max="13312" width="9.140625" style="51"/>
    <col min="13313" max="13313" width="5.42578125" style="51" customWidth="1"/>
    <col min="13314" max="13316" width="9.140625" style="51"/>
    <col min="13317" max="13317" width="11.5703125" style="51" customWidth="1"/>
    <col min="13318" max="13318" width="12" style="51" customWidth="1"/>
    <col min="13319" max="13319" width="8.140625" style="51" customWidth="1"/>
    <col min="13320" max="13324" width="9.140625" style="51"/>
    <col min="13325" max="13325" width="12.85546875" style="51" customWidth="1"/>
    <col min="13326" max="13326" width="6.85546875" style="51" customWidth="1"/>
    <col min="13327" max="13568" width="9.140625" style="51"/>
    <col min="13569" max="13569" width="5.42578125" style="51" customWidth="1"/>
    <col min="13570" max="13572" width="9.140625" style="51"/>
    <col min="13573" max="13573" width="11.5703125" style="51" customWidth="1"/>
    <col min="13574" max="13574" width="12" style="51" customWidth="1"/>
    <col min="13575" max="13575" width="8.140625" style="51" customWidth="1"/>
    <col min="13576" max="13580" width="9.140625" style="51"/>
    <col min="13581" max="13581" width="12.85546875" style="51" customWidth="1"/>
    <col min="13582" max="13582" width="6.85546875" style="51" customWidth="1"/>
    <col min="13583" max="13824" width="9.140625" style="51"/>
    <col min="13825" max="13825" width="5.42578125" style="51" customWidth="1"/>
    <col min="13826" max="13828" width="9.140625" style="51"/>
    <col min="13829" max="13829" width="11.5703125" style="51" customWidth="1"/>
    <col min="13830" max="13830" width="12" style="51" customWidth="1"/>
    <col min="13831" max="13831" width="8.140625" style="51" customWidth="1"/>
    <col min="13832" max="13836" width="9.140625" style="51"/>
    <col min="13837" max="13837" width="12.85546875" style="51" customWidth="1"/>
    <col min="13838" max="13838" width="6.85546875" style="51" customWidth="1"/>
    <col min="13839" max="14080" width="9.140625" style="51"/>
    <col min="14081" max="14081" width="5.42578125" style="51" customWidth="1"/>
    <col min="14082" max="14084" width="9.140625" style="51"/>
    <col min="14085" max="14085" width="11.5703125" style="51" customWidth="1"/>
    <col min="14086" max="14086" width="12" style="51" customWidth="1"/>
    <col min="14087" max="14087" width="8.140625" style="51" customWidth="1"/>
    <col min="14088" max="14092" width="9.140625" style="51"/>
    <col min="14093" max="14093" width="12.85546875" style="51" customWidth="1"/>
    <col min="14094" max="14094" width="6.85546875" style="51" customWidth="1"/>
    <col min="14095" max="14336" width="9.140625" style="51"/>
    <col min="14337" max="14337" width="5.42578125" style="51" customWidth="1"/>
    <col min="14338" max="14340" width="9.140625" style="51"/>
    <col min="14341" max="14341" width="11.5703125" style="51" customWidth="1"/>
    <col min="14342" max="14342" width="12" style="51" customWidth="1"/>
    <col min="14343" max="14343" width="8.140625" style="51" customWidth="1"/>
    <col min="14344" max="14348" width="9.140625" style="51"/>
    <col min="14349" max="14349" width="12.85546875" style="51" customWidth="1"/>
    <col min="14350" max="14350" width="6.85546875" style="51" customWidth="1"/>
    <col min="14351" max="14592" width="9.140625" style="51"/>
    <col min="14593" max="14593" width="5.42578125" style="51" customWidth="1"/>
    <col min="14594" max="14596" width="9.140625" style="51"/>
    <col min="14597" max="14597" width="11.5703125" style="51" customWidth="1"/>
    <col min="14598" max="14598" width="12" style="51" customWidth="1"/>
    <col min="14599" max="14599" width="8.140625" style="51" customWidth="1"/>
    <col min="14600" max="14604" width="9.140625" style="51"/>
    <col min="14605" max="14605" width="12.85546875" style="51" customWidth="1"/>
    <col min="14606" max="14606" width="6.85546875" style="51" customWidth="1"/>
    <col min="14607" max="14848" width="9.140625" style="51"/>
    <col min="14849" max="14849" width="5.42578125" style="51" customWidth="1"/>
    <col min="14850" max="14852" width="9.140625" style="51"/>
    <col min="14853" max="14853" width="11.5703125" style="51" customWidth="1"/>
    <col min="14854" max="14854" width="12" style="51" customWidth="1"/>
    <col min="14855" max="14855" width="8.140625" style="51" customWidth="1"/>
    <col min="14856" max="14860" width="9.140625" style="51"/>
    <col min="14861" max="14861" width="12.85546875" style="51" customWidth="1"/>
    <col min="14862" max="14862" width="6.85546875" style="51" customWidth="1"/>
    <col min="14863" max="15104" width="9.140625" style="51"/>
    <col min="15105" max="15105" width="5.42578125" style="51" customWidth="1"/>
    <col min="15106" max="15108" width="9.140625" style="51"/>
    <col min="15109" max="15109" width="11.5703125" style="51" customWidth="1"/>
    <col min="15110" max="15110" width="12" style="51" customWidth="1"/>
    <col min="15111" max="15111" width="8.140625" style="51" customWidth="1"/>
    <col min="15112" max="15116" width="9.140625" style="51"/>
    <col min="15117" max="15117" width="12.85546875" style="51" customWidth="1"/>
    <col min="15118" max="15118" width="6.85546875" style="51" customWidth="1"/>
    <col min="15119" max="15360" width="9.140625" style="51"/>
    <col min="15361" max="15361" width="5.42578125" style="51" customWidth="1"/>
    <col min="15362" max="15364" width="9.140625" style="51"/>
    <col min="15365" max="15365" width="11.5703125" style="51" customWidth="1"/>
    <col min="15366" max="15366" width="12" style="51" customWidth="1"/>
    <col min="15367" max="15367" width="8.140625" style="51" customWidth="1"/>
    <col min="15368" max="15372" width="9.140625" style="51"/>
    <col min="15373" max="15373" width="12.85546875" style="51" customWidth="1"/>
    <col min="15374" max="15374" width="6.85546875" style="51" customWidth="1"/>
    <col min="15375" max="15616" width="9.140625" style="51"/>
    <col min="15617" max="15617" width="5.42578125" style="51" customWidth="1"/>
    <col min="15618" max="15620" width="9.140625" style="51"/>
    <col min="15621" max="15621" width="11.5703125" style="51" customWidth="1"/>
    <col min="15622" max="15622" width="12" style="51" customWidth="1"/>
    <col min="15623" max="15623" width="8.140625" style="51" customWidth="1"/>
    <col min="15624" max="15628" width="9.140625" style="51"/>
    <col min="15629" max="15629" width="12.85546875" style="51" customWidth="1"/>
    <col min="15630" max="15630" width="6.85546875" style="51" customWidth="1"/>
    <col min="15631" max="15872" width="9.140625" style="51"/>
    <col min="15873" max="15873" width="5.42578125" style="51" customWidth="1"/>
    <col min="15874" max="15876" width="9.140625" style="51"/>
    <col min="15877" max="15877" width="11.5703125" style="51" customWidth="1"/>
    <col min="15878" max="15878" width="12" style="51" customWidth="1"/>
    <col min="15879" max="15879" width="8.140625" style="51" customWidth="1"/>
    <col min="15880" max="15884" width="9.140625" style="51"/>
    <col min="15885" max="15885" width="12.85546875" style="51" customWidth="1"/>
    <col min="15886" max="15886" width="6.85546875" style="51" customWidth="1"/>
    <col min="15887" max="16128" width="9.140625" style="51"/>
    <col min="16129" max="16129" width="5.42578125" style="51" customWidth="1"/>
    <col min="16130" max="16132" width="9.140625" style="51"/>
    <col min="16133" max="16133" width="11.5703125" style="51" customWidth="1"/>
    <col min="16134" max="16134" width="12" style="51" customWidth="1"/>
    <col min="16135" max="16135" width="8.140625" style="51" customWidth="1"/>
    <col min="16136" max="16140" width="9.140625" style="51"/>
    <col min="16141" max="16141" width="12.85546875" style="51" customWidth="1"/>
    <col min="16142" max="16142" width="6.85546875" style="51" customWidth="1"/>
    <col min="16143" max="16384" width="9.140625" style="51"/>
  </cols>
  <sheetData>
    <row r="1" spans="2:21" ht="19.5" thickBot="1" x14ac:dyDescent="0.35">
      <c r="B1" s="447" t="s">
        <v>405</v>
      </c>
      <c r="C1" s="448"/>
      <c r="D1" s="448"/>
      <c r="E1" s="448"/>
      <c r="F1" s="448"/>
      <c r="G1" s="448"/>
      <c r="H1" s="448"/>
      <c r="I1" s="448"/>
      <c r="J1" s="448"/>
      <c r="K1" s="448"/>
      <c r="L1" s="448"/>
      <c r="M1" s="449"/>
      <c r="N1" s="127"/>
    </row>
    <row r="2" spans="2:21" ht="15.75" thickBot="1" x14ac:dyDescent="0.3">
      <c r="B2" s="450" t="str">
        <f>IF(OR([1]vragenlijst!I60="nog min 1 vraag te beantwoorden",[1]vragenlijst!I60="inkomen onvoldoende",[1]vragenlijst!I82="nog min 1 vraag te beantwoorden"),"Antwoorden te controleren"," ")</f>
        <v xml:space="preserve"> </v>
      </c>
      <c r="C2" s="450"/>
      <c r="D2" s="450"/>
      <c r="E2" s="450"/>
      <c r="F2" s="450"/>
      <c r="G2" s="450"/>
      <c r="H2" s="450"/>
      <c r="I2" s="450"/>
      <c r="J2" s="450"/>
      <c r="K2" s="450"/>
      <c r="L2" s="450"/>
      <c r="M2" s="450"/>
      <c r="R2" s="52"/>
      <c r="S2" s="52"/>
      <c r="T2" s="52"/>
      <c r="U2" s="52"/>
    </row>
    <row r="3" spans="2:21" ht="15" customHeight="1" thickBot="1" x14ac:dyDescent="0.3">
      <c r="B3" s="451" t="s">
        <v>310</v>
      </c>
      <c r="C3" s="452"/>
      <c r="D3" s="452"/>
      <c r="E3" s="452"/>
      <c r="F3" s="452"/>
      <c r="G3" s="452"/>
      <c r="H3" s="452"/>
      <c r="I3" s="452"/>
      <c r="J3" s="452"/>
      <c r="K3" s="452"/>
      <c r="L3" s="452"/>
      <c r="M3" s="453"/>
      <c r="R3" s="128" t="s">
        <v>256</v>
      </c>
      <c r="S3" s="52" t="s">
        <v>255</v>
      </c>
      <c r="T3" s="52"/>
      <c r="U3" s="52"/>
    </row>
    <row r="4" spans="2:21" x14ac:dyDescent="0.25">
      <c r="B4" s="454"/>
      <c r="C4" s="455"/>
      <c r="D4" s="455"/>
      <c r="E4" s="455"/>
      <c r="F4" s="455"/>
      <c r="G4" s="455"/>
      <c r="H4" s="455"/>
      <c r="I4" s="129"/>
      <c r="J4" s="129"/>
      <c r="K4" s="129"/>
      <c r="L4" s="129"/>
      <c r="M4" s="130"/>
      <c r="R4" s="128" t="s">
        <v>253</v>
      </c>
      <c r="S4" s="52" t="s">
        <v>311</v>
      </c>
      <c r="T4" s="52"/>
      <c r="U4" s="52"/>
    </row>
    <row r="5" spans="2:21" x14ac:dyDescent="0.25">
      <c r="B5" s="445"/>
      <c r="C5" s="446"/>
      <c r="D5" s="446"/>
      <c r="E5" s="446"/>
      <c r="F5" s="446"/>
      <c r="G5" s="446"/>
      <c r="H5" s="446"/>
      <c r="I5" s="129"/>
      <c r="J5" s="129"/>
      <c r="K5" s="129"/>
      <c r="L5" s="129"/>
      <c r="M5" s="130"/>
      <c r="R5" s="131" t="s">
        <v>251</v>
      </c>
      <c r="S5" s="52" t="s">
        <v>250</v>
      </c>
      <c r="T5" s="52"/>
      <c r="U5" s="52"/>
    </row>
    <row r="6" spans="2:21" x14ac:dyDescent="0.25">
      <c r="B6" s="445"/>
      <c r="C6" s="446"/>
      <c r="D6" s="446"/>
      <c r="E6" s="446"/>
      <c r="F6" s="446"/>
      <c r="G6" s="446"/>
      <c r="H6" s="446"/>
      <c r="I6" s="129"/>
      <c r="J6" s="129"/>
      <c r="K6" s="129"/>
      <c r="L6" s="129"/>
      <c r="M6" s="130"/>
      <c r="R6" s="131" t="s">
        <v>246</v>
      </c>
      <c r="S6" s="52" t="s">
        <v>245</v>
      </c>
      <c r="T6" s="52"/>
      <c r="U6" s="52"/>
    </row>
    <row r="7" spans="2:21" x14ac:dyDescent="0.25">
      <c r="B7" s="132"/>
      <c r="C7" s="133"/>
      <c r="D7" s="133"/>
      <c r="E7" s="133"/>
      <c r="F7" s="133"/>
      <c r="G7" s="133"/>
      <c r="H7" s="133"/>
      <c r="I7" s="129"/>
      <c r="J7" s="129"/>
      <c r="K7" s="129"/>
      <c r="L7" s="129"/>
      <c r="M7" s="130"/>
      <c r="R7" s="52"/>
      <c r="S7" s="52"/>
      <c r="T7" s="52"/>
      <c r="U7" s="52"/>
    </row>
    <row r="8" spans="2:21" x14ac:dyDescent="0.25">
      <c r="B8" s="132"/>
      <c r="C8" s="133"/>
      <c r="D8" s="133"/>
      <c r="E8" s="133"/>
      <c r="F8" s="133"/>
      <c r="G8" s="133"/>
      <c r="H8" s="133"/>
      <c r="I8" s="129"/>
      <c r="J8" s="129"/>
      <c r="K8" s="129"/>
      <c r="L8" s="129"/>
      <c r="M8" s="130"/>
      <c r="R8" s="52"/>
      <c r="S8" s="52"/>
      <c r="T8" s="52"/>
      <c r="U8" s="52"/>
    </row>
    <row r="9" spans="2:21" x14ac:dyDescent="0.25">
      <c r="B9" s="132"/>
      <c r="C9" s="133"/>
      <c r="D9" s="133"/>
      <c r="E9" s="133"/>
      <c r="F9" s="133"/>
      <c r="G9" s="133"/>
      <c r="H9" s="133"/>
      <c r="I9" s="129"/>
      <c r="J9" s="129"/>
      <c r="K9" s="129"/>
      <c r="L9" s="129"/>
      <c r="M9" s="130"/>
      <c r="R9" s="52"/>
      <c r="S9" s="52"/>
      <c r="T9" s="52"/>
      <c r="U9" s="52"/>
    </row>
    <row r="10" spans="2:21" x14ac:dyDescent="0.25">
      <c r="B10" s="132"/>
      <c r="C10" s="133"/>
      <c r="D10" s="133"/>
      <c r="E10" s="133"/>
      <c r="F10" s="133"/>
      <c r="G10" s="133"/>
      <c r="H10" s="133"/>
      <c r="I10" s="129"/>
      <c r="J10" s="129"/>
      <c r="K10" s="129"/>
      <c r="L10" s="129"/>
      <c r="M10" s="130"/>
      <c r="R10" s="207"/>
      <c r="S10" s="207"/>
      <c r="T10" s="207"/>
      <c r="U10" s="207"/>
    </row>
    <row r="11" spans="2:21" x14ac:dyDescent="0.25">
      <c r="B11" s="132"/>
      <c r="C11" s="133"/>
      <c r="D11" s="133"/>
      <c r="E11" s="133"/>
      <c r="F11" s="133"/>
      <c r="G11" s="133"/>
      <c r="H11" s="133"/>
      <c r="I11" s="129"/>
      <c r="J11" s="129"/>
      <c r="K11" s="129"/>
      <c r="L11" s="129"/>
      <c r="M11" s="130"/>
      <c r="R11" s="207"/>
      <c r="S11" s="207"/>
      <c r="T11" s="207"/>
      <c r="U11" s="207"/>
    </row>
    <row r="12" spans="2:21" x14ac:dyDescent="0.25">
      <c r="B12" s="132"/>
      <c r="C12" s="133"/>
      <c r="D12" s="133"/>
      <c r="E12" s="133"/>
      <c r="F12" s="133"/>
      <c r="G12" s="133"/>
      <c r="H12" s="133"/>
      <c r="I12" s="129"/>
      <c r="J12" s="129"/>
      <c r="K12" s="129"/>
      <c r="L12" s="129"/>
      <c r="M12" s="130"/>
      <c r="R12" s="207"/>
      <c r="S12" s="207"/>
      <c r="T12" s="207"/>
      <c r="U12" s="207"/>
    </row>
    <row r="13" spans="2:21" x14ac:dyDescent="0.25">
      <c r="B13" s="456" t="s">
        <v>312</v>
      </c>
      <c r="C13" s="457"/>
      <c r="D13" s="457"/>
      <c r="E13" s="457"/>
      <c r="F13" s="457"/>
      <c r="G13" s="457"/>
      <c r="H13" s="457"/>
      <c r="I13" s="457"/>
      <c r="J13" s="457"/>
      <c r="K13" s="457"/>
      <c r="L13" s="457"/>
      <c r="M13" s="458"/>
      <c r="R13" s="207"/>
      <c r="S13" s="207"/>
      <c r="T13" s="207"/>
      <c r="U13" s="207"/>
    </row>
    <row r="14" spans="2:21" x14ac:dyDescent="0.25">
      <c r="B14" s="445" t="str">
        <f>IF(vragenlijst!O2&lt;0.33,"U heeft weinig algemene financiële kennis.",IF(vragenlijst!O2&lt;0.66,"U heeft een matige algemene financiële kennis.","U heeft een grote algemene financiële kennis."))</f>
        <v>U heeft weinig algemene financiële kennis.</v>
      </c>
      <c r="C14" s="446"/>
      <c r="D14" s="446"/>
      <c r="E14" s="446"/>
      <c r="F14" s="446"/>
      <c r="G14" s="446"/>
      <c r="H14" s="446"/>
      <c r="I14" s="446"/>
      <c r="J14" s="446"/>
      <c r="K14" s="446"/>
      <c r="L14" s="446"/>
      <c r="M14" s="459"/>
    </row>
    <row r="15" spans="2:21" x14ac:dyDescent="0.25">
      <c r="B15" s="456" t="s">
        <v>313</v>
      </c>
      <c r="C15" s="457"/>
      <c r="D15" s="457"/>
      <c r="E15" s="457"/>
      <c r="F15" s="457"/>
      <c r="G15" s="457"/>
      <c r="H15" s="457"/>
      <c r="I15" s="457"/>
      <c r="J15" s="457"/>
      <c r="K15" s="457"/>
      <c r="L15" s="457"/>
      <c r="M15" s="458"/>
    </row>
    <row r="16" spans="2:21" x14ac:dyDescent="0.25">
      <c r="B16" s="445" t="str">
        <f>IF(OR(vragenlijst!$H$10="x",vragenlijst!$H$11="x",vragenlijst!$H$12="x",vragenlijst!$H$17="x"),"U kent volgende spaar- en beleggingsverzekeringen:","Ubeschikt niet over kennis over spaar- en beleggingsverzekeringen")</f>
        <v>U kent volgende spaar- en beleggingsverzekeringen:</v>
      </c>
      <c r="C16" s="446"/>
      <c r="D16" s="446"/>
      <c r="E16" s="446"/>
      <c r="F16" s="446"/>
      <c r="G16" s="136" t="str">
        <f>IF(vragenlijst!$H$10="x","tak 21-verzekeringen","  ")</f>
        <v>tak 21-verzekeringen</v>
      </c>
      <c r="H16" s="129"/>
      <c r="I16" s="129"/>
      <c r="J16" s="134"/>
      <c r="K16" s="134"/>
      <c r="L16" s="134"/>
      <c r="M16" s="135"/>
    </row>
    <row r="17" spans="2:13" ht="31.5" customHeight="1" x14ac:dyDescent="0.25">
      <c r="B17" s="132"/>
      <c r="C17" s="133"/>
      <c r="D17" s="133"/>
      <c r="E17" s="133"/>
      <c r="F17" s="133"/>
      <c r="G17" s="460" t="str">
        <f>IF(vragenlijst!$H$11="x","tak 23-verzekeringen zonder kapitaalsbescherming","  ")</f>
        <v>tak 23-verzekeringen zonder kapitaalsbescherming</v>
      </c>
      <c r="H17" s="460"/>
      <c r="I17" s="460"/>
      <c r="J17" s="446" t="str">
        <f>IF(OR([1]vragenlijst!$H$14="x",[1]vragenlijst!$H$15="x",[1]vragenlijst!$J$16=TRUE),"die belegt in"," ")</f>
        <v>die belegt in</v>
      </c>
      <c r="K17" s="446"/>
      <c r="L17" s="134" t="str">
        <f>IF(vragenlijst!$H$14="x","aandelen"," ")</f>
        <v>aandelen</v>
      </c>
      <c r="M17" s="135"/>
    </row>
    <row r="18" spans="2:13" ht="33" customHeight="1" x14ac:dyDescent="0.25">
      <c r="B18" s="132"/>
      <c r="C18" s="133"/>
      <c r="D18" s="133"/>
      <c r="E18" s="133"/>
      <c r="F18" s="133"/>
      <c r="G18" s="460" t="str">
        <f>IF(vragenlijst!$H$12="x","tak 23-verzekeringen met kapitaalsbescherming","  ")</f>
        <v>tak 23-verzekeringen met kapitaalsbescherming</v>
      </c>
      <c r="H18" s="460"/>
      <c r="I18" s="460"/>
      <c r="J18" s="446"/>
      <c r="K18" s="446"/>
      <c r="L18" s="134" t="str">
        <f>IF(vragenlijst!$H$15="x","vastrentende producten"," ")</f>
        <v>vastrentende producten</v>
      </c>
      <c r="M18" s="135"/>
    </row>
    <row r="19" spans="2:13" x14ac:dyDescent="0.25">
      <c r="B19" s="132"/>
      <c r="C19" s="133"/>
      <c r="D19" s="133"/>
      <c r="E19" s="133"/>
      <c r="F19" s="133"/>
      <c r="G19" s="461" t="str">
        <f>IF(vragenlijst!$H$17="x","tak 26-kapitalisatieverrichtingen","  ")</f>
        <v>tak 26-kapitalisatieverrichtingen</v>
      </c>
      <c r="H19" s="461"/>
      <c r="I19" s="461"/>
      <c r="J19" s="134"/>
      <c r="K19" s="134"/>
      <c r="L19" s="134" t="str">
        <f>IF(vragenlijst!$H$16="(te preciseren)"," ",vragenlijst!$H$16)</f>
        <v xml:space="preserve"> </v>
      </c>
      <c r="M19" s="135"/>
    </row>
    <row r="20" spans="2:13" ht="33.75" customHeight="1" x14ac:dyDescent="0.25">
      <c r="B20" s="462" t="str">
        <f>IF([1]vragenlijst!$H$26="(te preciseren)"," ","U kent volgende andere financiële producten:")</f>
        <v xml:space="preserve"> </v>
      </c>
      <c r="C20" s="463"/>
      <c r="D20" s="463"/>
      <c r="E20" s="463"/>
      <c r="F20" s="463"/>
      <c r="G20" s="463" t="str">
        <f>IF(vragenlijst!$H$26="(te preciseren)"," ",vragenlijst!$H$26)</f>
        <v xml:space="preserve"> </v>
      </c>
      <c r="H20" s="463"/>
      <c r="I20" s="463"/>
      <c r="J20" s="463"/>
      <c r="K20" s="463"/>
      <c r="L20" s="463"/>
      <c r="M20" s="464"/>
    </row>
    <row r="21" spans="2:13" x14ac:dyDescent="0.25">
      <c r="B21" s="456" t="s">
        <v>314</v>
      </c>
      <c r="C21" s="457"/>
      <c r="D21" s="457"/>
      <c r="E21" s="457"/>
      <c r="F21" s="457"/>
      <c r="G21" s="457"/>
      <c r="H21" s="457"/>
      <c r="I21" s="457"/>
      <c r="J21" s="457"/>
      <c r="K21" s="457"/>
      <c r="L21" s="457"/>
      <c r="M21" s="458"/>
    </row>
    <row r="22" spans="2:13" ht="15" customHeight="1" x14ac:dyDescent="0.25">
      <c r="B22" s="468" t="str">
        <f>IF(OR(vragenlijst!$H$18="x",vragenlijst!$H$19="x",vragenlijst!$H$20="x",vragenlijst!$H$25="x"),"U heeft belegd in volgende spaar- en beleggingsverzekeringen:","U heeft nog niet belegd in spaar- en beleggingsverzekeringen")</f>
        <v>U heeft belegd in volgende spaar- en beleggingsverzekeringen:</v>
      </c>
      <c r="C22" s="469"/>
      <c r="D22" s="469"/>
      <c r="E22" s="469"/>
      <c r="F22" s="469"/>
      <c r="G22" s="461" t="str">
        <f>IF(vragenlijst!$H$18="x","tak 21-verzekeringen","  ")</f>
        <v>tak 21-verzekeringen</v>
      </c>
      <c r="H22" s="461"/>
      <c r="I22" s="461"/>
      <c r="J22" s="134"/>
      <c r="K22" s="134"/>
      <c r="L22" s="134"/>
      <c r="M22" s="135"/>
    </row>
    <row r="23" spans="2:13" ht="35.25" customHeight="1" x14ac:dyDescent="0.25">
      <c r="B23" s="468"/>
      <c r="C23" s="469"/>
      <c r="D23" s="469"/>
      <c r="E23" s="469"/>
      <c r="F23" s="469"/>
      <c r="G23" s="460" t="str">
        <f>IF(vragenlijst!$H$19="x","tak 23-verzekeringen zonder kapitaalsbescherming","  ")</f>
        <v>tak 23-verzekeringen zonder kapitaalsbescherming</v>
      </c>
      <c r="H23" s="460"/>
      <c r="I23" s="460"/>
      <c r="J23" s="461" t="str">
        <f>IF(OR([1]vragenlijst!$H$22="x",[1]vragenlijst!$H$23="x",[1]vragenlijst!$J$24=TRUE),"die belegt in"," ")</f>
        <v>die belegt in</v>
      </c>
      <c r="K23" s="461"/>
      <c r="L23" s="461" t="str">
        <f>IF(vragenlijst!$H$22="x","aandelen"," ")</f>
        <v>aandelen</v>
      </c>
      <c r="M23" s="470"/>
    </row>
    <row r="24" spans="2:13" ht="30.75" customHeight="1" x14ac:dyDescent="0.25">
      <c r="B24" s="132"/>
      <c r="C24" s="133"/>
      <c r="D24" s="133"/>
      <c r="E24" s="133"/>
      <c r="F24" s="133"/>
      <c r="G24" s="460" t="str">
        <f>IF(vragenlijst!$H$20="x","tak 23-verzekeringen met kapitaalsbescherming","  ")</f>
        <v>tak 23-verzekeringen met kapitaalsbescherming</v>
      </c>
      <c r="H24" s="460"/>
      <c r="I24" s="460"/>
      <c r="J24" s="134"/>
      <c r="K24" s="129"/>
      <c r="L24" s="461" t="str">
        <f>IF(vragenlijst!$H$23="x","vastrentende producten"," ")</f>
        <v>vastrentende producten</v>
      </c>
      <c r="M24" s="470"/>
    </row>
    <row r="25" spans="2:13" x14ac:dyDescent="0.25">
      <c r="B25" s="132"/>
      <c r="C25" s="133"/>
      <c r="D25" s="133"/>
      <c r="E25" s="133"/>
      <c r="F25" s="133"/>
      <c r="G25" s="461" t="str">
        <f>IF(vragenlijst!$H$25="x","tak 26-kapitalisatieverrichtingen","  ")</f>
        <v>tak 26-kapitalisatieverrichtingen</v>
      </c>
      <c r="H25" s="461"/>
      <c r="I25" s="461"/>
      <c r="J25" s="134"/>
      <c r="K25" s="134"/>
      <c r="L25" s="461" t="str">
        <f>IF(vragenlijst!$H$24="(te preciseren)"," ",vragenlijst!$H$24)</f>
        <v xml:space="preserve"> </v>
      </c>
      <c r="M25" s="470"/>
    </row>
    <row r="26" spans="2:13" x14ac:dyDescent="0.25">
      <c r="B26" s="462" t="str">
        <f>IF([1]vragenlijst!$H$27="(te preciseren)"," ","U heeft belegd in volgende andere financiële producten:")</f>
        <v xml:space="preserve"> </v>
      </c>
      <c r="C26" s="463"/>
      <c r="D26" s="463"/>
      <c r="E26" s="463"/>
      <c r="F26" s="463"/>
      <c r="G26" s="463" t="str">
        <f>IF(vragenlijst!$H$27="(te preciseren)"," ",vragenlijst!$H$27)</f>
        <v xml:space="preserve"> </v>
      </c>
      <c r="H26" s="463"/>
      <c r="I26" s="463"/>
      <c r="J26" s="463"/>
      <c r="K26" s="463"/>
      <c r="L26" s="463"/>
      <c r="M26" s="464"/>
    </row>
    <row r="27" spans="2:13" ht="15.75" customHeight="1" x14ac:dyDescent="0.25">
      <c r="B27" s="462"/>
      <c r="C27" s="463"/>
      <c r="D27" s="463"/>
      <c r="E27" s="463"/>
      <c r="F27" s="463"/>
      <c r="G27" s="463"/>
      <c r="H27" s="463"/>
      <c r="I27" s="463"/>
      <c r="J27" s="463"/>
      <c r="K27" s="463"/>
      <c r="L27" s="463"/>
      <c r="M27" s="464"/>
    </row>
    <row r="28" spans="2:13" ht="15.75" customHeight="1" x14ac:dyDescent="0.25">
      <c r="B28" s="471" t="s">
        <v>315</v>
      </c>
      <c r="C28" s="472"/>
      <c r="D28" s="472"/>
      <c r="E28" s="472"/>
      <c r="F28" s="472"/>
      <c r="G28" s="472"/>
      <c r="H28" s="472"/>
      <c r="I28" s="472"/>
      <c r="J28" s="472"/>
      <c r="K28" s="472"/>
      <c r="L28" s="472"/>
      <c r="M28" s="473"/>
    </row>
    <row r="29" spans="2:13" ht="35.25" customHeight="1" thickBot="1" x14ac:dyDescent="0.3">
      <c r="B29" s="465" t="s">
        <v>332</v>
      </c>
      <c r="C29" s="466"/>
      <c r="D29" s="466"/>
      <c r="E29" s="466"/>
      <c r="F29" s="466"/>
      <c r="G29" s="466"/>
      <c r="H29" s="466"/>
      <c r="I29" s="466"/>
      <c r="J29" s="466"/>
      <c r="K29" s="466"/>
      <c r="L29" s="466"/>
      <c r="M29" s="467"/>
    </row>
    <row r="30" spans="2:13" ht="15.75" thickBot="1" x14ac:dyDescent="0.3">
      <c r="H30" s="137"/>
      <c r="I30" s="137"/>
      <c r="J30" s="137"/>
      <c r="K30" s="137"/>
      <c r="L30" s="137"/>
    </row>
    <row r="31" spans="2:13" ht="15.75" thickBot="1" x14ac:dyDescent="0.3">
      <c r="B31" s="478" t="s">
        <v>316</v>
      </c>
      <c r="C31" s="479"/>
      <c r="D31" s="479"/>
      <c r="E31" s="479"/>
      <c r="F31" s="479"/>
      <c r="G31" s="479"/>
      <c r="H31" s="479"/>
      <c r="I31" s="479"/>
      <c r="J31" s="479"/>
      <c r="K31" s="479"/>
      <c r="L31" s="479"/>
      <c r="M31" s="480"/>
    </row>
    <row r="32" spans="2:13" s="141" customFormat="1" x14ac:dyDescent="0.25">
      <c r="B32" s="138"/>
      <c r="C32" s="139"/>
      <c r="D32" s="139"/>
      <c r="E32" s="139"/>
      <c r="F32" s="139"/>
      <c r="G32" s="139"/>
      <c r="H32" s="139"/>
      <c r="I32" s="139"/>
      <c r="J32" s="139"/>
      <c r="K32" s="139"/>
      <c r="L32" s="139"/>
      <c r="M32" s="140"/>
    </row>
    <row r="33" spans="2:13" s="141" customFormat="1" x14ac:dyDescent="0.25">
      <c r="B33" s="142"/>
      <c r="C33" s="143"/>
      <c r="D33" s="143"/>
      <c r="E33" s="143"/>
      <c r="F33" s="143"/>
      <c r="G33" s="143"/>
      <c r="H33" s="143"/>
      <c r="I33" s="143"/>
      <c r="J33" s="143"/>
      <c r="K33" s="143"/>
      <c r="L33" s="143"/>
      <c r="M33" s="144"/>
    </row>
    <row r="34" spans="2:13" x14ac:dyDescent="0.25">
      <c r="B34" s="145"/>
      <c r="H34" s="137"/>
      <c r="I34" s="137"/>
      <c r="J34" s="137"/>
      <c r="K34" s="137"/>
      <c r="L34" s="137"/>
      <c r="M34" s="146"/>
    </row>
    <row r="35" spans="2:13" x14ac:dyDescent="0.25">
      <c r="B35" s="145"/>
      <c r="H35" s="137"/>
      <c r="I35" s="137"/>
      <c r="J35" s="137"/>
      <c r="K35" s="137"/>
      <c r="L35" s="137"/>
      <c r="M35" s="146"/>
    </row>
    <row r="36" spans="2:13" x14ac:dyDescent="0.25">
      <c r="B36" s="145"/>
      <c r="H36" s="137"/>
      <c r="I36" s="137"/>
      <c r="J36" s="137"/>
      <c r="K36" s="137"/>
      <c r="L36" s="137"/>
      <c r="M36" s="146"/>
    </row>
    <row r="37" spans="2:13" x14ac:dyDescent="0.25">
      <c r="B37" s="145"/>
      <c r="H37" s="137"/>
      <c r="I37" s="137"/>
      <c r="J37" s="137"/>
      <c r="K37" s="137"/>
      <c r="L37" s="137"/>
      <c r="M37" s="146"/>
    </row>
    <row r="38" spans="2:13" x14ac:dyDescent="0.25">
      <c r="B38" s="145"/>
      <c r="H38" s="137"/>
      <c r="I38" s="137"/>
      <c r="J38" s="137"/>
      <c r="K38" s="137"/>
      <c r="L38" s="137"/>
      <c r="M38" s="146"/>
    </row>
    <row r="39" spans="2:13" x14ac:dyDescent="0.25">
      <c r="B39" s="145"/>
      <c r="H39" s="137"/>
      <c r="I39" s="137"/>
      <c r="J39" s="137"/>
      <c r="K39" s="137"/>
      <c r="L39" s="137"/>
      <c r="M39" s="146"/>
    </row>
    <row r="40" spans="2:13" x14ac:dyDescent="0.25">
      <c r="B40" s="145"/>
      <c r="H40" s="137"/>
      <c r="I40" s="137"/>
      <c r="J40" s="137"/>
      <c r="K40" s="137"/>
      <c r="L40" s="137"/>
      <c r="M40" s="146"/>
    </row>
    <row r="41" spans="2:13" x14ac:dyDescent="0.25">
      <c r="B41" s="145"/>
      <c r="H41" s="137"/>
      <c r="I41" s="137"/>
      <c r="J41" s="137"/>
      <c r="K41" s="137"/>
      <c r="L41" s="137"/>
      <c r="M41" s="146"/>
    </row>
    <row r="42" spans="2:13" x14ac:dyDescent="0.25">
      <c r="B42" s="145"/>
      <c r="H42" s="137"/>
      <c r="I42" s="137"/>
      <c r="J42" s="137"/>
      <c r="K42" s="137"/>
      <c r="L42" s="137"/>
      <c r="M42" s="146"/>
    </row>
    <row r="43" spans="2:13" x14ac:dyDescent="0.25">
      <c r="B43" s="145"/>
      <c r="H43" s="137"/>
      <c r="I43" s="137"/>
      <c r="J43" s="137"/>
      <c r="K43" s="137"/>
      <c r="L43" s="137"/>
      <c r="M43" s="146"/>
    </row>
    <row r="44" spans="2:13" ht="15" customHeight="1" x14ac:dyDescent="0.25">
      <c r="B44" s="456" t="s">
        <v>317</v>
      </c>
      <c r="C44" s="457"/>
      <c r="D44" s="457"/>
      <c r="E44" s="457"/>
      <c r="F44" s="457"/>
      <c r="G44" s="457"/>
      <c r="H44" s="457"/>
      <c r="I44" s="457"/>
      <c r="J44" s="457"/>
      <c r="K44" s="457"/>
      <c r="L44" s="457"/>
      <c r="M44" s="458"/>
    </row>
    <row r="45" spans="2:13" x14ac:dyDescent="0.25">
      <c r="B45" s="445" t="str">
        <f>IF(vragenlijst!O7&lt;0.33,"U heeft weinig financiële middelen om te investeren.",IF(vragenlijst!O7&lt;0.66,"U heeft redelijk wat financiële middelen om te investeren.","U heeft ruime financiële mogelijkheden om te investeren."))</f>
        <v>U heeft ruime financiële mogelijkheden om te investeren.</v>
      </c>
      <c r="C45" s="446"/>
      <c r="D45" s="446"/>
      <c r="E45" s="446"/>
      <c r="F45" s="446"/>
      <c r="G45" s="446"/>
      <c r="H45" s="446"/>
      <c r="I45" s="446"/>
      <c r="J45" s="446"/>
      <c r="K45" s="446"/>
      <c r="L45" s="446"/>
      <c r="M45" s="459"/>
    </row>
    <row r="46" spans="2:13" x14ac:dyDescent="0.25">
      <c r="B46" s="147" t="s">
        <v>318</v>
      </c>
      <c r="C46" s="129"/>
      <c r="D46" s="129"/>
      <c r="E46" s="129"/>
      <c r="F46" s="129"/>
      <c r="G46" s="148" t="str">
        <f>IF(vragenlijst!H48="x","in negatieve zin zal wijzigen.",IF(vragenlijst!H49="x","niet zal wijzigen.","in positieve zin zal wijzigen."))</f>
        <v>in positieve zin zal wijzigen.</v>
      </c>
      <c r="H46" s="129"/>
      <c r="I46" s="129"/>
      <c r="J46" s="129"/>
      <c r="K46" s="129"/>
      <c r="L46" s="129"/>
      <c r="M46" s="130"/>
    </row>
    <row r="47" spans="2:13" x14ac:dyDescent="0.25">
      <c r="B47" s="445" t="s">
        <v>319</v>
      </c>
      <c r="C47" s="446"/>
      <c r="D47" s="446"/>
      <c r="E47" s="446"/>
      <c r="F47" s="149" t="s">
        <v>333</v>
      </c>
      <c r="G47" s="129" t="s">
        <v>320</v>
      </c>
      <c r="H47" s="129"/>
      <c r="I47" s="129"/>
      <c r="J47" s="129"/>
      <c r="K47" s="129"/>
      <c r="L47" s="129"/>
      <c r="M47" s="130"/>
    </row>
    <row r="48" spans="2:13" x14ac:dyDescent="0.25">
      <c r="B48" s="471" t="s">
        <v>315</v>
      </c>
      <c r="C48" s="472"/>
      <c r="D48" s="472"/>
      <c r="E48" s="472"/>
      <c r="F48" s="472"/>
      <c r="G48" s="472"/>
      <c r="H48" s="472"/>
      <c r="I48" s="472"/>
      <c r="J48" s="472"/>
      <c r="K48" s="472"/>
      <c r="L48" s="472"/>
      <c r="M48" s="473"/>
    </row>
    <row r="49" spans="2:32" ht="28.5" customHeight="1" thickBot="1" x14ac:dyDescent="0.3">
      <c r="B49" s="465" t="s">
        <v>334</v>
      </c>
      <c r="C49" s="466"/>
      <c r="D49" s="466"/>
      <c r="E49" s="466"/>
      <c r="F49" s="466"/>
      <c r="G49" s="466"/>
      <c r="H49" s="466"/>
      <c r="I49" s="466"/>
      <c r="J49" s="466"/>
      <c r="K49" s="466"/>
      <c r="L49" s="466"/>
      <c r="M49" s="467"/>
    </row>
    <row r="50" spans="2:32" ht="15.75" thickBot="1" x14ac:dyDescent="0.3">
      <c r="B50" s="143"/>
      <c r="C50" s="143"/>
      <c r="D50" s="143"/>
      <c r="E50" s="141"/>
      <c r="F50" s="150"/>
      <c r="G50" s="150"/>
      <c r="H50" s="150"/>
      <c r="I50" s="151"/>
      <c r="J50" s="151"/>
      <c r="K50" s="151"/>
      <c r="L50" s="151"/>
      <c r="M50" s="141"/>
    </row>
    <row r="51" spans="2:32" ht="15.75" thickBot="1" x14ac:dyDescent="0.3">
      <c r="B51" s="439" t="s">
        <v>321</v>
      </c>
      <c r="C51" s="440"/>
      <c r="D51" s="440"/>
      <c r="E51" s="440"/>
      <c r="F51" s="440"/>
      <c r="G51" s="440"/>
      <c r="H51" s="440"/>
      <c r="I51" s="440"/>
      <c r="J51" s="440"/>
      <c r="K51" s="440"/>
      <c r="L51" s="440"/>
      <c r="M51" s="441"/>
    </row>
    <row r="52" spans="2:32" x14ac:dyDescent="0.25">
      <c r="B52" s="152"/>
      <c r="C52" s="153"/>
      <c r="D52" s="153"/>
      <c r="E52" s="153"/>
      <c r="F52" s="153"/>
      <c r="G52" s="153"/>
      <c r="H52" s="153"/>
      <c r="I52" s="154"/>
      <c r="J52" s="154"/>
      <c r="K52" s="154"/>
      <c r="L52" s="154"/>
      <c r="M52" s="155"/>
    </row>
    <row r="53" spans="2:32" x14ac:dyDescent="0.25">
      <c r="B53" s="156"/>
      <c r="C53" s="157"/>
      <c r="D53" s="157"/>
      <c r="E53" s="157"/>
      <c r="F53" s="157"/>
      <c r="G53" s="157"/>
      <c r="H53" s="157"/>
      <c r="I53" s="158"/>
      <c r="J53" s="158"/>
      <c r="K53" s="158"/>
      <c r="L53" s="158"/>
      <c r="M53" s="159"/>
      <c r="U53" s="481"/>
      <c r="V53" s="481"/>
      <c r="W53" s="481"/>
      <c r="X53" s="481"/>
      <c r="Y53" s="481"/>
      <c r="Z53" s="481"/>
      <c r="AA53" s="481"/>
      <c r="AB53" s="481"/>
      <c r="AC53" s="481"/>
      <c r="AD53" s="481"/>
      <c r="AE53" s="481"/>
      <c r="AF53" s="481"/>
    </row>
    <row r="54" spans="2:32" x14ac:dyDescent="0.25">
      <c r="B54" s="156"/>
      <c r="C54" s="157"/>
      <c r="D54" s="157"/>
      <c r="E54" s="157"/>
      <c r="F54" s="157"/>
      <c r="G54" s="157"/>
      <c r="H54" s="157"/>
      <c r="I54" s="158"/>
      <c r="J54" s="158"/>
      <c r="K54" s="158"/>
      <c r="L54" s="158"/>
      <c r="M54" s="159"/>
      <c r="U54" s="482"/>
      <c r="V54" s="482"/>
      <c r="W54" s="482"/>
      <c r="X54" s="482"/>
      <c r="Y54" s="482"/>
      <c r="AA54" s="482"/>
      <c r="AB54" s="482"/>
      <c r="AC54" s="482"/>
      <c r="AD54" s="482"/>
    </row>
    <row r="55" spans="2:32" x14ac:dyDescent="0.25">
      <c r="B55" s="156"/>
      <c r="C55" s="157"/>
      <c r="D55" s="157"/>
      <c r="E55" s="157"/>
      <c r="F55" s="157"/>
      <c r="G55" s="157"/>
      <c r="H55" s="157"/>
      <c r="I55" s="158"/>
      <c r="J55" s="158"/>
      <c r="K55" s="158"/>
      <c r="L55" s="158"/>
      <c r="M55" s="159"/>
    </row>
    <row r="56" spans="2:32" x14ac:dyDescent="0.25">
      <c r="B56" s="156"/>
      <c r="C56" s="157"/>
      <c r="D56" s="157"/>
      <c r="E56" s="157"/>
      <c r="F56" s="157"/>
      <c r="G56" s="157"/>
      <c r="H56" s="157"/>
      <c r="I56" s="158"/>
      <c r="J56" s="158"/>
      <c r="K56" s="158"/>
      <c r="L56" s="158"/>
      <c r="M56" s="159"/>
    </row>
    <row r="57" spans="2:32" x14ac:dyDescent="0.25">
      <c r="B57" s="156"/>
      <c r="C57" s="157"/>
      <c r="D57" s="157"/>
      <c r="E57" s="157"/>
      <c r="F57" s="157"/>
      <c r="G57" s="157"/>
      <c r="H57" s="157"/>
      <c r="I57" s="158"/>
      <c r="J57" s="158"/>
      <c r="K57" s="158"/>
      <c r="L57" s="158"/>
      <c r="M57" s="159"/>
    </row>
    <row r="58" spans="2:32" x14ac:dyDescent="0.25">
      <c r="B58" s="156"/>
      <c r="C58" s="157"/>
      <c r="D58" s="157"/>
      <c r="E58" s="157"/>
      <c r="F58" s="157"/>
      <c r="G58" s="157"/>
      <c r="H58" s="157"/>
      <c r="I58" s="158"/>
      <c r="J58" s="158"/>
      <c r="K58" s="158"/>
      <c r="L58" s="158"/>
      <c r="M58" s="159"/>
    </row>
    <row r="59" spans="2:32" x14ac:dyDescent="0.25">
      <c r="B59" s="156"/>
      <c r="C59" s="157"/>
      <c r="D59" s="157"/>
      <c r="E59" s="157"/>
      <c r="F59" s="157"/>
      <c r="G59" s="157"/>
      <c r="H59" s="157"/>
      <c r="I59" s="158"/>
      <c r="J59" s="158"/>
      <c r="K59" s="158"/>
      <c r="L59" s="158"/>
      <c r="M59" s="159"/>
    </row>
    <row r="60" spans="2:32" x14ac:dyDescent="0.25">
      <c r="B60" s="156"/>
      <c r="C60" s="157"/>
      <c r="D60" s="157"/>
      <c r="E60" s="157"/>
      <c r="F60" s="157"/>
      <c r="G60" s="157"/>
      <c r="H60" s="157"/>
      <c r="I60" s="158"/>
      <c r="J60" s="158"/>
      <c r="K60" s="158"/>
      <c r="L60" s="158"/>
      <c r="M60" s="159"/>
    </row>
    <row r="61" spans="2:32" x14ac:dyDescent="0.25">
      <c r="B61" s="456" t="s">
        <v>322</v>
      </c>
      <c r="C61" s="457"/>
      <c r="D61" s="457"/>
      <c r="E61" s="457"/>
      <c r="F61" s="457"/>
      <c r="G61" s="457"/>
      <c r="H61" s="457"/>
      <c r="I61" s="457"/>
      <c r="J61" s="457"/>
      <c r="K61" s="457"/>
      <c r="L61" s="457"/>
      <c r="M61" s="458"/>
    </row>
    <row r="62" spans="2:32" ht="29.25" customHeight="1" x14ac:dyDescent="0.25">
      <c r="B62" s="474" t="s">
        <v>323</v>
      </c>
      <c r="C62" s="475"/>
      <c r="D62" s="475"/>
      <c r="E62" s="475"/>
      <c r="F62" s="475"/>
      <c r="G62" s="476" t="str">
        <f>IF(vragenlijst!H51="x", "het streven naar een bedrag (vermogen) voor een specifieke uitgave  in de toekomst.",IF(vragenlijst!H52="x","een algemene vermogensgroei.",IF(vragenlijst!H53="x","inspelen op beursontwikkelingen.",IF(vragenlijst!H54="x","een extra (maandelijks) inkomen als aanvulling op uw huidig inkomen.","een aanvulling op uw toekomstig inkomen (bijvoorbeeld een aanvullend pensioen)."))))</f>
        <v>een aanvulling op uw toekomstig inkomen (bijvoorbeeld een aanvullend pensioen).</v>
      </c>
      <c r="H62" s="476"/>
      <c r="I62" s="476"/>
      <c r="J62" s="476"/>
      <c r="K62" s="476"/>
      <c r="L62" s="476"/>
      <c r="M62" s="477"/>
    </row>
    <row r="63" spans="2:32" x14ac:dyDescent="0.25">
      <c r="B63" s="445" t="s">
        <v>324</v>
      </c>
      <c r="C63" s="446"/>
      <c r="D63" s="446"/>
      <c r="E63" s="446"/>
      <c r="F63" s="446"/>
      <c r="G63" s="483" t="str">
        <f>IF(vragenlijst!H56="x", "ten hoogste 3 jaar.",IF(vragenlijst!H57="x","ten hoogste 8 jaar.",IF(vragenlijst!H58="x","ten hoogste 16 jaar.","meer dan 16 jaar")))</f>
        <v>ten hoogste 16 jaar.</v>
      </c>
      <c r="H63" s="483"/>
      <c r="I63" s="483"/>
      <c r="J63" s="483"/>
      <c r="K63" s="483"/>
      <c r="L63" s="483"/>
      <c r="M63" s="484"/>
    </row>
    <row r="64" spans="2:32" x14ac:dyDescent="0.25">
      <c r="B64" s="456" t="s">
        <v>325</v>
      </c>
      <c r="C64" s="457"/>
      <c r="D64" s="457"/>
      <c r="E64" s="457"/>
      <c r="F64" s="457"/>
      <c r="G64" s="457"/>
      <c r="H64" s="457"/>
      <c r="I64" s="457"/>
      <c r="J64" s="457"/>
      <c r="K64" s="457"/>
      <c r="L64" s="457"/>
      <c r="M64" s="458"/>
    </row>
    <row r="65" spans="2:13" x14ac:dyDescent="0.25">
      <c r="B65" s="485" t="s">
        <v>335</v>
      </c>
      <c r="C65" s="486"/>
      <c r="D65" s="486"/>
      <c r="E65" s="486"/>
      <c r="F65" s="486"/>
      <c r="G65" s="160"/>
      <c r="H65" s="160"/>
      <c r="I65" s="192" t="s">
        <v>336</v>
      </c>
      <c r="J65" s="192"/>
      <c r="K65" s="192"/>
      <c r="L65" s="192"/>
      <c r="M65" s="193"/>
    </row>
    <row r="66" spans="2:13" x14ac:dyDescent="0.25">
      <c r="B66" s="471" t="s">
        <v>315</v>
      </c>
      <c r="C66" s="472"/>
      <c r="D66" s="472"/>
      <c r="E66" s="472"/>
      <c r="F66" s="472"/>
      <c r="G66" s="472"/>
      <c r="H66" s="472"/>
      <c r="I66" s="472"/>
      <c r="J66" s="472"/>
      <c r="K66" s="472"/>
      <c r="L66" s="472"/>
      <c r="M66" s="473"/>
    </row>
    <row r="67" spans="2:13" ht="27" customHeight="1" thickBot="1" x14ac:dyDescent="0.3">
      <c r="B67" s="465" t="s">
        <v>332</v>
      </c>
      <c r="C67" s="466"/>
      <c r="D67" s="466"/>
      <c r="E67" s="466"/>
      <c r="F67" s="466"/>
      <c r="G67" s="466"/>
      <c r="H67" s="466"/>
      <c r="I67" s="466"/>
      <c r="J67" s="466"/>
      <c r="K67" s="466"/>
      <c r="L67" s="466"/>
      <c r="M67" s="467"/>
    </row>
    <row r="68" spans="2:13" ht="15.75" thickBot="1" x14ac:dyDescent="0.3">
      <c r="B68" s="151"/>
      <c r="C68" s="151"/>
      <c r="D68" s="151"/>
      <c r="E68" s="151"/>
      <c r="F68" s="151"/>
      <c r="G68" s="151"/>
      <c r="H68" s="161"/>
      <c r="I68" s="161"/>
      <c r="J68" s="161"/>
      <c r="K68" s="161"/>
      <c r="L68" s="161"/>
      <c r="M68" s="161"/>
    </row>
    <row r="69" spans="2:13" ht="15.75" thickBot="1" x14ac:dyDescent="0.3">
      <c r="B69" s="439" t="s">
        <v>326</v>
      </c>
      <c r="C69" s="440"/>
      <c r="D69" s="440"/>
      <c r="E69" s="440"/>
      <c r="F69" s="440"/>
      <c r="G69" s="440"/>
      <c r="H69" s="440"/>
      <c r="I69" s="440"/>
      <c r="J69" s="440"/>
      <c r="K69" s="440"/>
      <c r="L69" s="440"/>
      <c r="M69" s="441"/>
    </row>
    <row r="70" spans="2:13" ht="15.75" thickBot="1" x14ac:dyDescent="0.3">
      <c r="B70" s="439"/>
      <c r="C70" s="440"/>
      <c r="D70" s="440"/>
      <c r="E70" s="440"/>
      <c r="F70" s="440"/>
      <c r="G70" s="440"/>
      <c r="H70" s="440"/>
      <c r="I70" s="440"/>
      <c r="J70" s="440"/>
      <c r="K70" s="440"/>
      <c r="L70" s="440"/>
      <c r="M70" s="441"/>
    </row>
    <row r="71" spans="2:13" x14ac:dyDescent="0.25">
      <c r="B71" s="145"/>
      <c r="M71" s="146"/>
    </row>
    <row r="72" spans="2:13" x14ac:dyDescent="0.25">
      <c r="B72" s="145"/>
      <c r="M72" s="146"/>
    </row>
    <row r="73" spans="2:13" x14ac:dyDescent="0.25">
      <c r="B73" s="145"/>
      <c r="M73" s="146"/>
    </row>
    <row r="74" spans="2:13" x14ac:dyDescent="0.25">
      <c r="B74" s="145"/>
      <c r="M74" s="146"/>
    </row>
    <row r="75" spans="2:13" x14ac:dyDescent="0.25">
      <c r="B75" s="145"/>
      <c r="M75" s="146"/>
    </row>
    <row r="76" spans="2:13" x14ac:dyDescent="0.25">
      <c r="B76" s="145"/>
      <c r="M76" s="146"/>
    </row>
    <row r="77" spans="2:13" x14ac:dyDescent="0.25">
      <c r="B77" s="145"/>
      <c r="M77" s="146"/>
    </row>
    <row r="78" spans="2:13" x14ac:dyDescent="0.25">
      <c r="B78" s="145"/>
      <c r="M78" s="146"/>
    </row>
    <row r="79" spans="2:13" x14ac:dyDescent="0.25">
      <c r="B79" s="145"/>
      <c r="M79" s="146"/>
    </row>
    <row r="80" spans="2:13" x14ac:dyDescent="0.25">
      <c r="B80" s="145"/>
      <c r="M80" s="146"/>
    </row>
    <row r="81" spans="2:15" x14ac:dyDescent="0.25">
      <c r="B81" s="145"/>
      <c r="M81" s="146"/>
    </row>
    <row r="82" spans="2:15" x14ac:dyDescent="0.25">
      <c r="B82" s="487"/>
      <c r="C82" s="481"/>
      <c r="D82" s="481"/>
      <c r="E82" s="481"/>
      <c r="F82" s="481"/>
      <c r="G82" s="481"/>
      <c r="H82" s="481"/>
      <c r="I82" s="481"/>
      <c r="J82" s="481"/>
      <c r="K82" s="481"/>
      <c r="L82" s="481"/>
      <c r="M82" s="488"/>
    </row>
    <row r="83" spans="2:15" x14ac:dyDescent="0.25">
      <c r="B83" s="162"/>
      <c r="C83" s="163"/>
      <c r="D83" s="163"/>
      <c r="E83" s="163"/>
      <c r="F83" s="163"/>
      <c r="G83" s="163"/>
      <c r="H83" s="163"/>
      <c r="I83" s="163"/>
      <c r="J83" s="163"/>
      <c r="K83" s="163"/>
      <c r="L83" s="163"/>
      <c r="M83" s="164"/>
    </row>
    <row r="84" spans="2:15" x14ac:dyDescent="0.25">
      <c r="B84" s="145"/>
      <c r="M84" s="146"/>
    </row>
    <row r="85" spans="2:15" x14ac:dyDescent="0.25">
      <c r="B85" s="145"/>
      <c r="M85" s="146"/>
    </row>
    <row r="86" spans="2:15" x14ac:dyDescent="0.25">
      <c r="B86" s="145"/>
      <c r="M86" s="146"/>
    </row>
    <row r="87" spans="2:15" x14ac:dyDescent="0.25">
      <c r="B87" s="145"/>
      <c r="M87" s="146"/>
    </row>
    <row r="88" spans="2:15" x14ac:dyDescent="0.25">
      <c r="B88" s="145"/>
      <c r="M88" s="146"/>
    </row>
    <row r="89" spans="2:15" x14ac:dyDescent="0.25">
      <c r="B89" s="456" t="s">
        <v>327</v>
      </c>
      <c r="C89" s="457"/>
      <c r="D89" s="457"/>
      <c r="E89" s="457"/>
      <c r="F89" s="457"/>
      <c r="G89" s="457"/>
      <c r="H89" s="457"/>
      <c r="I89" s="457"/>
      <c r="J89" s="457"/>
      <c r="K89" s="457"/>
      <c r="L89" s="457"/>
      <c r="M89" s="458"/>
    </row>
    <row r="90" spans="2:15" ht="48" customHeight="1" x14ac:dyDescent="0.25">
      <c r="B90" s="489" t="str">
        <f>VLOOKUP(vragenlijst!D86,R3:S6,2)</f>
        <v>Rendement en beperking van het risico zijn allebei belangrijk; U vindt het aanvaardbaar om risico te nemen om een potentieel hoger rendement te behalen; U heeft evenwel geen bereidheid om uitgesproken risico’s te nemen waardoor uw spaartegoed of belegging sterk in waarde zou kunnen dalen.</v>
      </c>
      <c r="C90" s="490"/>
      <c r="D90" s="490"/>
      <c r="E90" s="490"/>
      <c r="F90" s="490"/>
      <c r="G90" s="490"/>
      <c r="H90" s="490"/>
      <c r="I90" s="490"/>
      <c r="J90" s="490"/>
      <c r="K90" s="490"/>
      <c r="L90" s="490"/>
      <c r="M90" s="491"/>
    </row>
    <row r="91" spans="2:15" x14ac:dyDescent="0.25">
      <c r="B91" s="471" t="s">
        <v>315</v>
      </c>
      <c r="C91" s="472"/>
      <c r="D91" s="472"/>
      <c r="E91" s="472"/>
      <c r="F91" s="472"/>
      <c r="G91" s="472"/>
      <c r="H91" s="472"/>
      <c r="I91" s="472"/>
      <c r="J91" s="472"/>
      <c r="K91" s="472"/>
      <c r="L91" s="472"/>
      <c r="M91" s="473"/>
    </row>
    <row r="92" spans="2:15" ht="33" customHeight="1" thickBot="1" x14ac:dyDescent="0.3">
      <c r="B92" s="465" t="s">
        <v>332</v>
      </c>
      <c r="C92" s="466"/>
      <c r="D92" s="466"/>
      <c r="E92" s="466"/>
      <c r="F92" s="466"/>
      <c r="G92" s="466"/>
      <c r="H92" s="466"/>
      <c r="I92" s="466"/>
      <c r="J92" s="466"/>
      <c r="K92" s="466"/>
      <c r="L92" s="466"/>
      <c r="M92" s="467"/>
    </row>
    <row r="93" spans="2:15" ht="15.75" thickBot="1" x14ac:dyDescent="0.3"/>
    <row r="94" spans="2:15" ht="15.75" thickBot="1" x14ac:dyDescent="0.3">
      <c r="B94" s="442" t="s">
        <v>362</v>
      </c>
      <c r="C94" s="443"/>
      <c r="D94" s="443"/>
      <c r="E94" s="443"/>
      <c r="F94" s="443"/>
      <c r="G94" s="443"/>
      <c r="H94" s="443"/>
      <c r="I94" s="443"/>
      <c r="J94" s="443"/>
      <c r="K94" s="443"/>
      <c r="L94" s="443"/>
      <c r="M94" s="444"/>
    </row>
    <row r="95" spans="2:15" x14ac:dyDescent="0.25">
      <c r="B95" s="121" t="str">
        <f>IF('vragenlijst sparen&amp;beleggen'!A314="x","Uw verzekeringsproduct moet duurzaamheidsaspecten bevatten, maar u heeft geen specifieke voorkeur.",IF('vragenlijst sparen&amp;beleggen'!A315="x","Uw verzekeringsproduct moet volgende duurzaamheidsaspecten bevatten:","Uw verzekeringsproduct hoeft niet noodzakelijk duurzaamheidsaspecten te bevatten."))</f>
        <v>Uw verzekeringsproduct hoeft niet noodzakelijk duurzaamheidsaspecten te bevatten.</v>
      </c>
      <c r="C95"/>
      <c r="D95"/>
      <c r="E95"/>
      <c r="F95"/>
      <c r="G95"/>
      <c r="H95"/>
      <c r="I95"/>
      <c r="J95"/>
      <c r="M95" s="146"/>
    </row>
    <row r="96" spans="2:15" x14ac:dyDescent="0.25">
      <c r="B96" s="145"/>
      <c r="C96" s="105" t="str">
        <f>IF('vragenlijst sparen&amp;beleggen'!C317="x","categorie a)"," ")</f>
        <v xml:space="preserve"> </v>
      </c>
      <c r="D96" t="str">
        <f>IF(C96="categorie a)", O96, " ")</f>
        <v xml:space="preserve"> </v>
      </c>
      <c r="E96"/>
      <c r="F96"/>
      <c r="G96"/>
      <c r="H96"/>
      <c r="I96"/>
      <c r="J96"/>
      <c r="M96" s="146"/>
      <c r="O96" s="56" t="s">
        <v>359</v>
      </c>
    </row>
    <row r="97" spans="2:15" x14ac:dyDescent="0.25">
      <c r="B97" s="145"/>
      <c r="C97" s="105" t="str">
        <f>IF('vragenlijst sparen&amp;beleggen'!C318="x","categorie b)"," ")</f>
        <v xml:space="preserve"> </v>
      </c>
      <c r="D97" t="str">
        <f>IF(C97="categorie b)", O97, " ")</f>
        <v xml:space="preserve"> </v>
      </c>
      <c r="E97"/>
      <c r="F97"/>
      <c r="G97"/>
      <c r="H97"/>
      <c r="I97"/>
      <c r="J97"/>
      <c r="M97" s="146"/>
      <c r="O97" s="56" t="s">
        <v>360</v>
      </c>
    </row>
    <row r="98" spans="2:15" x14ac:dyDescent="0.25">
      <c r="B98" s="145"/>
      <c r="C98" s="105" t="str">
        <f>IF('vragenlijst sparen&amp;beleggen'!C319="x","categorie c)"," ")</f>
        <v xml:space="preserve"> </v>
      </c>
      <c r="D98" t="str">
        <f>IF(C98="categorie c)", O98, " ")</f>
        <v xml:space="preserve"> </v>
      </c>
      <c r="E98"/>
      <c r="F98"/>
      <c r="G98"/>
      <c r="H98"/>
      <c r="I98"/>
      <c r="J98"/>
      <c r="M98" s="146"/>
      <c r="O98" s="56" t="s">
        <v>361</v>
      </c>
    </row>
    <row r="99" spans="2:15" ht="15.75" thickBot="1" x14ac:dyDescent="0.3">
      <c r="B99" s="208" t="str">
        <f>IF('vragenlijst sparen&amp;beleggen'!$C$317="x","met een minimum van", IF('vragenlijst sparen&amp;beleggen'!$C$318="x","met een minimum van"," "))</f>
        <v xml:space="preserve"> </v>
      </c>
      <c r="C99" s="209"/>
      <c r="D99" s="210"/>
      <c r="E99" s="209" t="str">
        <f>IF('vragenlijst sparen&amp;beleggen'!$C$317="x",'vragenlijst sparen&amp;beleggen'!$C$340, IF('vragenlijst sparen&amp;beleggen'!$C$318="x",'vragenlijst sparen&amp;beleggen'!$C$340," "))</f>
        <v xml:space="preserve"> </v>
      </c>
      <c r="F99" s="209" t="str">
        <f>IF('vragenlijst sparen&amp;beleggen'!$C$317="x","%",IF('vragenlijst sparen&amp;beleggen'!$C$318="x","%"," "))</f>
        <v xml:space="preserve"> </v>
      </c>
      <c r="G99" s="209"/>
      <c r="H99" s="209"/>
      <c r="I99" s="209"/>
      <c r="J99" s="209"/>
      <c r="K99" s="210"/>
      <c r="L99" s="210"/>
      <c r="M99" s="211"/>
    </row>
  </sheetData>
  <sheetProtection algorithmName="SHA-512" hashValue="DBq4F9f1rZIWGciRcGrQ21VE+IMBJluffDcRQIvn9nqw3F5noe1XdqE7ECI/317raiTlD49IkNe0KQ984qK19g==" saltValue="gnbQTRJ9vk8jqNwiJwZsaw==" spinCount="100000" sheet="1" objects="1" scenarios="1"/>
  <mergeCells count="58">
    <mergeCell ref="U53:AF53"/>
    <mergeCell ref="U54:Y54"/>
    <mergeCell ref="AA54:AD54"/>
    <mergeCell ref="B61:M61"/>
    <mergeCell ref="B92:M92"/>
    <mergeCell ref="B63:F63"/>
    <mergeCell ref="G63:M63"/>
    <mergeCell ref="B64:M64"/>
    <mergeCell ref="B65:F65"/>
    <mergeCell ref="B66:M66"/>
    <mergeCell ref="B67:M67"/>
    <mergeCell ref="B69:M69"/>
    <mergeCell ref="B82:M82"/>
    <mergeCell ref="B89:M89"/>
    <mergeCell ref="B90:M90"/>
    <mergeCell ref="B91:M91"/>
    <mergeCell ref="B28:M28"/>
    <mergeCell ref="B62:F62"/>
    <mergeCell ref="G62:M62"/>
    <mergeCell ref="B31:M31"/>
    <mergeCell ref="B44:M44"/>
    <mergeCell ref="B45:M45"/>
    <mergeCell ref="B47:E47"/>
    <mergeCell ref="B48:M48"/>
    <mergeCell ref="B49:M49"/>
    <mergeCell ref="B51:M51"/>
    <mergeCell ref="J18:K18"/>
    <mergeCell ref="G19:I19"/>
    <mergeCell ref="B20:F20"/>
    <mergeCell ref="G20:M20"/>
    <mergeCell ref="B29:M29"/>
    <mergeCell ref="B22:F23"/>
    <mergeCell ref="G22:I22"/>
    <mergeCell ref="G23:I23"/>
    <mergeCell ref="J23:K23"/>
    <mergeCell ref="L23:M23"/>
    <mergeCell ref="G24:I24"/>
    <mergeCell ref="L24:M24"/>
    <mergeCell ref="G25:I25"/>
    <mergeCell ref="L25:M25"/>
    <mergeCell ref="B26:F27"/>
    <mergeCell ref="G26:M27"/>
    <mergeCell ref="B70:M70"/>
    <mergeCell ref="B94:M94"/>
    <mergeCell ref="B6:H6"/>
    <mergeCell ref="B1:M1"/>
    <mergeCell ref="B2:M2"/>
    <mergeCell ref="B3:M3"/>
    <mergeCell ref="B4:H4"/>
    <mergeCell ref="B5:H5"/>
    <mergeCell ref="B21:M21"/>
    <mergeCell ref="B13:M13"/>
    <mergeCell ref="B14:M14"/>
    <mergeCell ref="B15:M15"/>
    <mergeCell ref="B16:F16"/>
    <mergeCell ref="G17:I17"/>
    <mergeCell ref="J17:K17"/>
    <mergeCell ref="G18:I18"/>
  </mergeCells>
  <conditionalFormatting sqref="G46:G47">
    <cfRule type="containsText" dxfId="1" priority="2" stopIfTrue="1" operator="containsText" text="in negatieve zin zal wijzigen">
      <formula>NOT(ISERROR(SEARCH("in negatieve zin zal wijzigen",G46)))</formula>
    </cfRule>
  </conditionalFormatting>
  <conditionalFormatting sqref="AA54">
    <cfRule type="containsText" dxfId="0" priority="1" stopIfTrue="1" operator="containsText" text="in negatieve zin zal wijzigen">
      <formula>NOT(ISERROR(SEARCH("in negatieve zin zal wijzigen",AA54)))</formula>
    </cfRule>
  </conditionalFormatting>
  <pageMargins left="0.23622047244094491" right="0.23622047244094491" top="1.1417322834645669" bottom="1.1417322834645669" header="0.31496062992125984" footer="0.31496062992125984"/>
  <pageSetup paperSize="9" scale="88" fitToHeight="2" orientation="portrait" r:id="rId1"/>
  <headerFooter>
    <oddHeader>&amp;C&amp;"Calibri"&amp;10&amp;K008000 - Public -&amp;1#_x000D_</oddHeader>
  </headerFooter>
  <rowBreaks count="1" manualBreakCount="1">
    <brk id="49"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vragenlijst sparen&amp;beleggen</vt:lpstr>
      <vt:lpstr>vragenlijst</vt:lpstr>
      <vt:lpstr>financieel overzicht klant</vt:lpstr>
      <vt:lpstr>'financieel overzicht klant'!Print_Area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ThirionM</cp:lastModifiedBy>
  <cp:lastPrinted>2024-02-28T08:47:09Z</cp:lastPrinted>
  <dcterms:created xsi:type="dcterms:W3CDTF">2018-02-01T08:33:05Z</dcterms:created>
  <dcterms:modified xsi:type="dcterms:W3CDTF">2024-02-28T08:47:17Z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bd5044f-ccb3-4b83-807a-c9f791d0f0f9_Enabled">
    <vt:lpwstr>true</vt:lpwstr>
  </property>
  <property fmtid="{D5CDD505-2E9C-101B-9397-08002B2CF9AE}" pid="3" name="MSIP_Label_1bd5044f-ccb3-4b83-807a-c9f791d0f0f9_SetDate">
    <vt:lpwstr>2024-02-28T08:34:05Z</vt:lpwstr>
  </property>
  <property fmtid="{D5CDD505-2E9C-101B-9397-08002B2CF9AE}" pid="4" name="MSIP_Label_1bd5044f-ccb3-4b83-807a-c9f791d0f0f9_Method">
    <vt:lpwstr>Privileged</vt:lpwstr>
  </property>
  <property fmtid="{D5CDD505-2E9C-101B-9397-08002B2CF9AE}" pid="5" name="MSIP_Label_1bd5044f-ccb3-4b83-807a-c9f791d0f0f9_Name">
    <vt:lpwstr>Public</vt:lpwstr>
  </property>
  <property fmtid="{D5CDD505-2E9C-101B-9397-08002B2CF9AE}" pid="6" name="MSIP_Label_1bd5044f-ccb3-4b83-807a-c9f791d0f0f9_SiteId">
    <vt:lpwstr>0d68289c-ad91-4882-aecb-8a19a722b270</vt:lpwstr>
  </property>
  <property fmtid="{D5CDD505-2E9C-101B-9397-08002B2CF9AE}" pid="7" name="MSIP_Label_1bd5044f-ccb3-4b83-807a-c9f791d0f0f9_ActionId">
    <vt:lpwstr>825927e6-196e-47c4-afc6-c7d18e2eb665</vt:lpwstr>
  </property>
  <property fmtid="{D5CDD505-2E9C-101B-9397-08002B2CF9AE}" pid="8" name="MSIP_Label_1bd5044f-ccb3-4b83-807a-c9f791d0f0f9_ContentBits">
    <vt:lpwstr>1</vt:lpwstr>
  </property>
</Properties>
</file>