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N:\pcjurid\A_Projecten Distributie\Fiches Jan de makelaar\Révision fiche 2023\Definitieve versie\"/>
    </mc:Choice>
  </mc:AlternateContent>
  <xr:revisionPtr revIDLastSave="0" documentId="13_ncr:1_{9CF30206-0794-4E55-85D7-FD7BD4D0DFE4}" xr6:coauthVersionLast="47" xr6:coauthVersionMax="47" xr10:uidLastSave="{00000000-0000-0000-0000-000000000000}"/>
  <bookViews>
    <workbookView xWindow="28800" yWindow="0" windowWidth="19200" windowHeight="15600" xr2:uid="{00000000-000D-0000-FFFF-FFFF00000000}"/>
  </bookViews>
  <sheets>
    <sheet name="questionnaire épargne&amp;investiss" sheetId="1" r:id="rId1"/>
    <sheet name="questionnaire" sheetId="2" r:id="rId2"/>
    <sheet name="bulletin financier client" sheetId="3" r:id="rId3"/>
  </sheets>
  <externalReferences>
    <externalReference r:id="rId4"/>
  </externalReferences>
  <definedNames>
    <definedName name="CaseACocher9" localSheetId="0">'questionnaire épargne&amp;investiss'!#REF!</definedName>
    <definedName name="_xlnm.Print_Area" localSheetId="2">'bulletin financier client'!$B$1:$M$92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9" i="3" l="1"/>
  <c r="D99" i="3"/>
  <c r="B99" i="3"/>
  <c r="C98" i="3"/>
  <c r="D98" i="3"/>
  <c r="B95" i="3"/>
  <c r="C97" i="3"/>
  <c r="D97" i="3"/>
  <c r="C96" i="3"/>
  <c r="D96" i="3"/>
  <c r="H63" i="3"/>
  <c r="G62" i="3"/>
  <c r="G46" i="3"/>
  <c r="G26" i="3"/>
  <c r="B26" i="3"/>
  <c r="L25" i="3"/>
  <c r="G25" i="3"/>
  <c r="L24" i="3"/>
  <c r="G24" i="3"/>
  <c r="L23" i="3"/>
  <c r="G23" i="3"/>
  <c r="G22" i="3"/>
  <c r="B22" i="3"/>
  <c r="G20" i="3"/>
  <c r="B20" i="3"/>
  <c r="L19" i="3"/>
  <c r="G19" i="3"/>
  <c r="L18" i="3"/>
  <c r="G18" i="3"/>
  <c r="L17" i="3"/>
  <c r="J17" i="3"/>
  <c r="G17" i="3"/>
  <c r="G16" i="3"/>
  <c r="B16" i="3"/>
  <c r="G2" i="2"/>
  <c r="I2" i="2"/>
  <c r="L2" i="2"/>
  <c r="G3" i="2"/>
  <c r="L3" i="2"/>
  <c r="G4" i="2"/>
  <c r="L4" i="2"/>
  <c r="F6" i="2"/>
  <c r="G5" i="2"/>
  <c r="L5" i="2"/>
  <c r="F10" i="2"/>
  <c r="G6" i="2"/>
  <c r="L6" i="2"/>
  <c r="F2" i="2"/>
  <c r="Q3" i="2"/>
  <c r="G7" i="2"/>
  <c r="G8" i="2"/>
  <c r="G9" i="2"/>
  <c r="G10" i="2"/>
  <c r="G11" i="2"/>
  <c r="G12" i="2"/>
  <c r="J16" i="2"/>
  <c r="G17" i="2"/>
  <c r="G18" i="2"/>
  <c r="G19" i="2"/>
  <c r="G20" i="2"/>
  <c r="J24" i="2"/>
  <c r="J23" i="3"/>
  <c r="G25" i="2"/>
  <c r="O27" i="2"/>
  <c r="F28" i="2"/>
  <c r="Q8" i="2"/>
  <c r="G28" i="2"/>
  <c r="G29" i="2"/>
  <c r="G30" i="2"/>
  <c r="G31" i="2"/>
  <c r="G32" i="2"/>
  <c r="F33" i="2"/>
  <c r="Q9" i="2"/>
  <c r="G33" i="2"/>
  <c r="G34" i="2"/>
  <c r="I33" i="2"/>
  <c r="R9" i="2"/>
  <c r="G35" i="2"/>
  <c r="F36" i="2"/>
  <c r="Q10" i="2"/>
  <c r="G36" i="2"/>
  <c r="G37" i="2"/>
  <c r="J37" i="2"/>
  <c r="G38" i="2"/>
  <c r="G39" i="2"/>
  <c r="J41" i="2"/>
  <c r="F44" i="2"/>
  <c r="Q11" i="2"/>
  <c r="G44" i="2"/>
  <c r="G45" i="2"/>
  <c r="J45" i="2"/>
  <c r="G46" i="2"/>
  <c r="G47" i="2"/>
  <c r="G48" i="2"/>
  <c r="G49" i="2"/>
  <c r="G50" i="2"/>
  <c r="F51" i="2"/>
  <c r="G51" i="2"/>
  <c r="G52" i="2"/>
  <c r="G53" i="2"/>
  <c r="G54" i="2"/>
  <c r="G55" i="2"/>
  <c r="I51" i="2"/>
  <c r="F56" i="2"/>
  <c r="G56" i="2"/>
  <c r="G57" i="2"/>
  <c r="G58" i="2"/>
  <c r="G59" i="2"/>
  <c r="L71" i="2"/>
  <c r="F66" i="2"/>
  <c r="Q18" i="2"/>
  <c r="G66" i="2"/>
  <c r="Q29" i="2"/>
  <c r="G67" i="2"/>
  <c r="O29" i="2"/>
  <c r="G68" i="2"/>
  <c r="G69" i="2"/>
  <c r="R29" i="2"/>
  <c r="G70" i="2"/>
  <c r="G71" i="2"/>
  <c r="F70" i="2"/>
  <c r="G72" i="2"/>
  <c r="G73" i="2"/>
  <c r="F74" i="2"/>
  <c r="Q20" i="2"/>
  <c r="G74" i="2"/>
  <c r="G75" i="2"/>
  <c r="I74" i="2"/>
  <c r="R20" i="2"/>
  <c r="G76" i="2"/>
  <c r="G77" i="2"/>
  <c r="F78" i="2"/>
  <c r="Q25" i="2"/>
  <c r="G78" i="2"/>
  <c r="G79" i="2"/>
  <c r="I78" i="2"/>
  <c r="R25" i="2"/>
  <c r="G80" i="2"/>
  <c r="G81" i="2"/>
  <c r="F4" i="2"/>
  <c r="Q4" i="2"/>
  <c r="I56" i="2"/>
  <c r="I44" i="2"/>
  <c r="R11" i="2"/>
  <c r="I70" i="2"/>
  <c r="R19" i="2"/>
  <c r="I36" i="2"/>
  <c r="R10" i="2"/>
  <c r="I28" i="2"/>
  <c r="R8" i="2"/>
  <c r="I4" i="2"/>
  <c r="R4" i="2"/>
  <c r="I6" i="2"/>
  <c r="R5" i="2"/>
  <c r="I48" i="2"/>
  <c r="I41" i="2"/>
  <c r="I10" i="2"/>
  <c r="S29" i="2"/>
  <c r="Q5" i="2"/>
  <c r="Q7" i="2"/>
  <c r="Q19" i="2"/>
  <c r="Q17" i="2"/>
  <c r="F82" i="2"/>
  <c r="I60" i="2"/>
  <c r="R3" i="2"/>
  <c r="I66" i="2"/>
  <c r="F48" i="2"/>
  <c r="Q2" i="2"/>
  <c r="O5" i="2"/>
  <c r="F60" i="2"/>
  <c r="L8" i="2"/>
  <c r="O10" i="2"/>
  <c r="R7" i="2"/>
  <c r="O7" i="2"/>
  <c r="B45" i="3"/>
  <c r="O8" i="2"/>
  <c r="O11" i="2"/>
  <c r="O25" i="2"/>
  <c r="O20" i="2"/>
  <c r="O19" i="2"/>
  <c r="R18" i="2"/>
  <c r="I82" i="2"/>
  <c r="B2" i="3"/>
  <c r="R2" i="2"/>
  <c r="O9" i="2"/>
  <c r="D62" i="2"/>
  <c r="G62" i="2"/>
  <c r="O2" i="2"/>
  <c r="B14" i="3"/>
  <c r="O3" i="2"/>
  <c r="O4" i="2"/>
  <c r="O6" i="2"/>
  <c r="O12" i="2"/>
  <c r="G84" i="2"/>
  <c r="D84" i="2"/>
  <c r="R17" i="2"/>
  <c r="O17" i="2"/>
  <c r="O18" i="2"/>
  <c r="O26" i="2"/>
  <c r="D86" i="2"/>
  <c r="B90" i="3"/>
</calcChain>
</file>

<file path=xl/sharedStrings.xml><?xml version="1.0" encoding="utf-8"?>
<sst xmlns="http://schemas.openxmlformats.org/spreadsheetml/2006/main" count="742" uniqueCount="430">
  <si>
    <t>Par le biais du présent document, notre bureau agit conformément à la loi du 4 avril 2014 relative aux assurances et aux arrêtés d’exécution y afférents.</t>
  </si>
  <si>
    <r>
      <rPr>
        <b/>
        <sz val="10"/>
        <color theme="1"/>
        <rFont val="Arial"/>
        <family val="2"/>
      </rPr>
      <t>Présentation de notre bureau</t>
    </r>
  </si>
  <si>
    <r>
      <rPr>
        <sz val="10"/>
        <color theme="1"/>
        <rFont val="Arial"/>
        <family val="2"/>
      </rPr>
      <t>[</t>
    </r>
    <r>
      <rPr>
        <u/>
        <sz val="10"/>
        <color theme="0" tint="-0.499984740745262"/>
        <rFont val="Arial"/>
        <family val="2"/>
      </rPr>
      <t>Jean@lecourtier.be</t>
    </r>
    <r>
      <rPr>
        <sz val="10"/>
        <color theme="0" tint="-0.499984740745262"/>
        <rFont val="Arial"/>
        <family val="2"/>
      </rPr>
      <t>, tél :</t>
    </r>
    <r>
      <rPr>
        <sz val="10"/>
        <color theme="0" tint="-0.499984740745262"/>
        <rFont val="Arial"/>
        <family val="2"/>
      </rPr>
      <t xml:space="preserve"> </t>
    </r>
    <r>
      <rPr>
        <sz val="10"/>
        <color theme="0" tint="-0.499984740745262"/>
        <rFont val="Arial"/>
        <family val="2"/>
      </rPr>
      <t>01/234.56.78, fax :</t>
    </r>
    <r>
      <rPr>
        <sz val="10"/>
        <color theme="0" tint="-0.499984740745262"/>
        <rFont val="Arial"/>
        <family val="2"/>
      </rPr>
      <t xml:space="preserve"> </t>
    </r>
    <r>
      <rPr>
        <sz val="10"/>
        <color theme="0" tint="-0.499984740745262"/>
        <rFont val="Arial"/>
        <family val="2"/>
      </rPr>
      <t xml:space="preserve">01/234.56.78, </t>
    </r>
    <r>
      <rPr>
        <u/>
        <sz val="10"/>
        <color theme="0" tint="-0.499984740745262"/>
        <rFont val="Arial"/>
        <family val="2"/>
      </rPr>
      <t>www.jeanlecourtier.be</t>
    </r>
    <r>
      <rPr>
        <sz val="10"/>
        <color theme="1"/>
        <rFont val="Arial"/>
        <family val="2"/>
      </rPr>
      <t>]</t>
    </r>
  </si>
  <si>
    <r>
      <rPr>
        <sz val="10"/>
        <color theme="1"/>
        <rFont val="Arial"/>
        <family val="2"/>
      </rPr>
      <t>Numéro de compte :</t>
    </r>
    <r>
      <rPr>
        <sz val="10"/>
        <color theme="1"/>
        <rFont val="Arial"/>
        <family val="2"/>
      </rPr>
      <t xml:space="preserve"> </t>
    </r>
    <r>
      <rPr>
        <sz val="10"/>
        <color theme="1"/>
        <rFont val="Arial"/>
        <family val="2"/>
      </rPr>
      <t>BE</t>
    </r>
    <r>
      <rPr>
        <sz val="10"/>
        <color theme="0" tint="-0.499984740745262"/>
        <rFont val="Arial"/>
        <family val="2"/>
      </rPr>
      <t>….</t>
    </r>
  </si>
  <si>
    <t>Vos coordonnées :</t>
  </si>
  <si>
    <t>Nom : ………………………………………………………………………..</t>
  </si>
  <si>
    <t>Prénom : ……………….…………………………………..</t>
  </si>
  <si>
    <t xml:space="preserve">Adresse : ………………………………………………………………………………………………………….. </t>
  </si>
  <si>
    <t xml:space="preserve">N° : ……….. </t>
  </si>
  <si>
    <t>Boîte : …..</t>
  </si>
  <si>
    <t>Code postal : ……………</t>
  </si>
  <si>
    <t>Commune : .………………………………………………………………..……………………………………….</t>
  </si>
  <si>
    <t>Date de naissance : …./…./……..</t>
  </si>
  <si>
    <t>Numéro de Registre national : ……………………………………………………………………………………………………………………….</t>
  </si>
  <si>
    <t>Numéro d’entreprise : ……………………………………………………………………………………………………………………</t>
  </si>
  <si>
    <t>o</t>
  </si>
  <si>
    <t>Avez-vous déjà fait établir un bulletin financier par le biais de notre bureau ?</t>
  </si>
  <si>
    <t>Pour quelle(s) personne(s) ce document est-il complété ?</t>
  </si>
  <si>
    <t>A. Connaissances et expérience</t>
  </si>
  <si>
    <t>1) Formation et connaissances</t>
  </si>
  <si>
    <t>Avez-vous acquis dans le cadre de votre formation ou par vous-même des connaissances spécifiques dans le domaine de la finance ?</t>
  </si>
  <si>
    <t>Non, je ne dispose pas de connaissances dans le domaine de la finance.</t>
  </si>
  <si>
    <t>Oui, je dispose de connaissances dans le domaine de la finance.</t>
  </si>
  <si>
    <t>2) Profession et connaissances</t>
  </si>
  <si>
    <t>Avez-vous, dans le cadre de votre activité professionnelle, acquis des connaissances spécifiques dans le domaine de la finance ?</t>
  </si>
  <si>
    <t>Oui, j’ai acquis dans le cadre de ma profession des connaissances dans le domaine de la finance.</t>
  </si>
  <si>
    <t>3) Expérience et intérêt</t>
  </si>
  <si>
    <t>De quelle manière vous informez-vous sur le monde économico-financier ?</t>
  </si>
  <si>
    <t>Cela ne m’intéresse pas ou à peine. Je ne recherche pas moi-même des informations.</t>
  </si>
  <si>
    <t>Je lis régulièrement les pages financières de mon journal.</t>
  </si>
  <si>
    <t>Je recherche activement des informations financières. En outre, je recherche des informations supplémentaires sur Internet ou j’assiste régulièrement à des soirées d’information dans ce domaine.</t>
  </si>
  <si>
    <t>Je suis les marchés financiers de par mes activités professionnelles. Je travaille par exemple pour une institution financière, une société de bourse ou le département financier d’une entreprise.</t>
  </si>
  <si>
    <t>4) Connaissances et expérience par produit</t>
  </si>
  <si>
    <r>
      <rPr>
        <sz val="10"/>
        <color theme="1"/>
        <rFont val="Arial"/>
        <family val="2"/>
      </rPr>
      <t xml:space="preserve">Cochez les produits pour lesquels vous avez constaté que le client a des connaissances, ce qui signifie que le client a une bonne idée des </t>
    </r>
    <r>
      <rPr>
        <u/>
        <sz val="10"/>
        <color theme="1"/>
        <rFont val="Arial"/>
        <family val="2"/>
      </rPr>
      <t>risques</t>
    </r>
    <r>
      <rPr>
        <sz val="10"/>
        <color theme="1"/>
        <rFont val="Arial"/>
        <family val="2"/>
      </rPr>
      <t xml:space="preserve">, du </t>
    </r>
    <r>
      <rPr>
        <u/>
        <sz val="10"/>
        <color theme="1"/>
        <rFont val="Arial"/>
        <family val="2"/>
      </rPr>
      <t xml:space="preserve">rendement prévu </t>
    </r>
    <r>
      <rPr>
        <sz val="10"/>
        <color theme="1"/>
        <rFont val="Arial"/>
        <family val="2"/>
      </rPr>
      <t xml:space="preserve">et des </t>
    </r>
    <r>
      <rPr>
        <u/>
        <sz val="10"/>
        <color theme="1"/>
        <rFont val="Arial"/>
        <family val="2"/>
      </rPr>
      <t>c</t>
    </r>
    <r>
      <rPr>
        <u/>
        <sz val="10"/>
        <color theme="1"/>
        <rFont val="Arial"/>
        <family val="2"/>
      </rPr>
      <t>a</t>
    </r>
    <r>
      <rPr>
        <u/>
        <sz val="10"/>
        <color theme="1"/>
        <rFont val="Arial"/>
        <family val="2"/>
      </rPr>
      <t>ractéristiques fiscales</t>
    </r>
    <r>
      <rPr>
        <sz val="10"/>
        <color theme="1"/>
        <rFont val="Arial"/>
        <family val="2"/>
      </rPr>
      <t xml:space="preserve"> des investissements relevant de cette catégorie.</t>
    </r>
  </si>
  <si>
    <t>une fois</t>
  </si>
  <si>
    <t>plusieurs fois</t>
  </si>
  <si>
    <t>Assurance-vie avec rendement garanti
(assurance d’épargne relevant de la branche 21)</t>
  </si>
  <si>
    <t>€</t>
  </si>
  <si>
    <t>Assurance-vie sans rendement garanti, liée à des fonds d'investissement
(assurance d’investissement relevant de la branche 23)</t>
  </si>
  <si>
    <t>Assurance-vie sans rendement garanti, mais avec protection du capital investi, liée à des fonds d’investissement (assurance d’investissement relevant de la branche 23)</t>
  </si>
  <si>
    <t xml:space="preserve">Assurance-vie combinant un volet rendement garanti avec un volet sans rendement garanti (assurance d’investissement relevant de la branche 21/branche 23)
</t>
  </si>
  <si>
    <t>Les actifs sous-jacents dans lesquels on peut investir via une assurance de la branche 23 :</t>
  </si>
  <si>
    <t>Actions</t>
  </si>
  <si>
    <t>Obligations et autres produits à rendement fixe (ex. bons de caisse, comptes à terme...)</t>
  </si>
  <si>
    <t xml:space="preserve">Autres </t>
  </si>
  <si>
    <t>[à préciser]</t>
  </si>
  <si>
    <t>Contrat de capitalisation avec rendement garanti (assurance d’épargne relevant de la branche 26)</t>
  </si>
  <si>
    <r>
      <rPr>
        <sz val="10"/>
        <color theme="1"/>
        <rFont val="Arial"/>
        <family val="2"/>
      </rPr>
      <t xml:space="preserve">Précisez les produits pour lesquels vous avez constaté que le client a des connaissances, ce qui signifie que le client a une bonne idée des </t>
    </r>
    <r>
      <rPr>
        <u/>
        <sz val="10"/>
        <color theme="1"/>
        <rFont val="Arial"/>
        <family val="2"/>
      </rPr>
      <t>risques</t>
    </r>
    <r>
      <rPr>
        <sz val="10"/>
        <color theme="1"/>
        <rFont val="Arial"/>
        <family val="2"/>
      </rPr>
      <t xml:space="preserve">, du </t>
    </r>
    <r>
      <rPr>
        <u/>
        <sz val="10"/>
        <color theme="1"/>
        <rFont val="Arial"/>
        <family val="2"/>
      </rPr>
      <t>rendement prévu</t>
    </r>
    <r>
      <rPr>
        <sz val="10"/>
        <color theme="1"/>
        <rFont val="Arial"/>
        <family val="2"/>
      </rPr>
      <t xml:space="preserve"> et des</t>
    </r>
    <r>
      <rPr>
        <u/>
        <sz val="10"/>
        <color theme="1"/>
        <rFont val="Arial"/>
        <family val="2"/>
      </rPr>
      <t xml:space="preserve"> caractéristiques fiscales</t>
    </r>
    <r>
      <rPr>
        <sz val="10"/>
        <color theme="1"/>
        <rFont val="Arial"/>
        <family val="2"/>
      </rPr>
      <t xml:space="preserve"> des investissements relevant de cette catégorie.</t>
    </r>
  </si>
  <si>
    <t>Connaissez-vous d’autres produits financiers ? Si oui, précisez lesquels et indiquez par catégorie si vous investissez déjà dans ces produits ou avez déjà investi dans ces produits au cours de ces 5 dernières années.</t>
  </si>
  <si>
    <t>B. Situation financière</t>
  </si>
  <si>
    <t>Moins de 12.500 euros</t>
  </si>
  <si>
    <t>Entre 12.500 et 50.000 euros</t>
  </si>
  <si>
    <t>Entre 50.000 et 125.000 euros</t>
  </si>
  <si>
    <t>Entre 125.000 et 250.000 euros</t>
  </si>
  <si>
    <t>Plus de 250.000 euros</t>
  </si>
  <si>
    <t>Êtes-vous propriétaire d’un bien immobilier (maisons, appartements, terrains à bâtir) ?</t>
  </si>
  <si>
    <t>Non, je ne suis pas propriétaire d’un bien immobilier.</t>
  </si>
  <si>
    <t>Oui, je suis propriétaire d’un bien immobilier pour mon propre usage (habitation familiale).</t>
  </si>
  <si>
    <t>3) Situation financière</t>
  </si>
  <si>
    <t>Moins de 1.500 euros</t>
  </si>
  <si>
    <t>Entre 1.500 et 3.000 euros</t>
  </si>
  <si>
    <t>Entre 3.000 et 5.000 euros</t>
  </si>
  <si>
    <t>Plus de 5.000 euros</t>
  </si>
  <si>
    <t>B. À combien s’élèvent vos charges mensuelles régulières (remboursement d’un emprunt, loyer, factures d’énergie, ménage) ?</t>
  </si>
  <si>
    <t>Moins de 750 euros</t>
  </si>
  <si>
    <t>Entre 750 et 1.500 euros</t>
  </si>
  <si>
    <t>Entre 1.500 et 2.500 euros</t>
  </si>
  <si>
    <t>Plus de 2.500 euros</t>
  </si>
  <si>
    <t>4) Capacité d’épargne</t>
  </si>
  <si>
    <t>Quel montant pouvez-vous épargner chaque mois, en tenant compte de vos dépenses régulières (factures d’énergie, ménage, remboursement d’un emprunt...) ?</t>
  </si>
  <si>
    <t>Moins de 250 euros</t>
  </si>
  <si>
    <t>Entre 250 et 500 euros</t>
  </si>
  <si>
    <t>Entre 500 et 1000 euros</t>
  </si>
  <si>
    <t>Plus de 1000 euros</t>
  </si>
  <si>
    <t>5) Évolution prévue de la situation financière</t>
  </si>
  <si>
    <t>Disposez-vous actuellement d’indications objectives selon lesquelles votre situation financière évoluera dans un délai d’un an ?</t>
  </si>
  <si>
    <t>Oui, négativement</t>
  </si>
  <si>
    <t>Non</t>
  </si>
  <si>
    <t>Oui, positivement</t>
  </si>
  <si>
    <t>C. Objectifs</t>
  </si>
  <si>
    <t xml:space="preserve">1) Objectif </t>
  </si>
  <si>
    <r>
      <rPr>
        <sz val="10"/>
        <color theme="0" tint="-0.499984740745262"/>
        <rFont val="Arial"/>
        <family val="2"/>
      </rPr>
      <t xml:space="preserve">Quel est votre </t>
    </r>
    <r>
      <rPr>
        <b/>
        <sz val="10"/>
        <color theme="0" tint="-0.499984740745262"/>
        <rFont val="Arial"/>
        <family val="2"/>
      </rPr>
      <t>principal</t>
    </r>
    <r>
      <rPr>
        <sz val="10"/>
        <color theme="0" tint="-0.499984740745262"/>
        <rFont val="Arial"/>
        <family val="2"/>
      </rPr>
      <t xml:space="preserve"> objectif d’épargne et/ou d’investissement ?</t>
    </r>
  </si>
  <si>
    <t>Chercher à constituer un montant (capital) pour une dépense spécifique dans le futur.</t>
  </si>
  <si>
    <t>D’une manière générale, faire fructifier un capital.</t>
  </si>
  <si>
    <t>Anticiper les évolutions de la bourse.</t>
  </si>
  <si>
    <t>Un revenu (mensuel) pour compléter mon revenu actuel.</t>
  </si>
  <si>
    <t>Un complément à mon revenu futur (par exemple une pension complémentaire).</t>
  </si>
  <si>
    <t>2) Le délai de réalisation de votre objectif</t>
  </si>
  <si>
    <t>Quel est votre horizon d’épargne et/ou d’investissement ?</t>
  </si>
  <si>
    <t>De 0 à 3 ans</t>
  </si>
  <si>
    <t>De 4 à 8 ans</t>
  </si>
  <si>
    <t>De 9 à 16 ans</t>
  </si>
  <si>
    <t>17 ans ou plus</t>
  </si>
  <si>
    <t xml:space="preserve">D. Comportement face au risque </t>
  </si>
  <si>
    <t>1) Quelle description convient le mieux quant à vos préférences en matière d’épargne et/ou d’investissement ?</t>
  </si>
  <si>
    <t>J’attache une importance à la conservation du capital investi, même si c’est au détriment du rendement.</t>
  </si>
  <si>
    <t>Je vois cela comme une opportunité d’effectuer d’autres achats à des conditions avantageuses.</t>
  </si>
  <si>
    <t>Je conserve mes investissements ou assurances, mais je suis leur évolution de près.</t>
  </si>
  <si>
    <t>J’envisage de me débarrasser de l’ensemble ou d’une partie de mes investissements ou assurances afin de limiter les pertes.</t>
  </si>
  <si>
    <t xml:space="preserve">3) Comment réagiriez-vous à des fluctuations de votre assurance d’épargne et/ou d’investissement pendant toute la durée du contrat ? </t>
  </si>
  <si>
    <t>Je ne réagis pas. En effet, les fluctuations sont inhérentes aux assurances d’épargne et d’investissement.</t>
  </si>
  <si>
    <t>De façon modérée. C’est surtout le résultat au terme qui m’intéresse.</t>
  </si>
  <si>
    <t>Da façon excessive. Je suivrai de près les fluctuations.</t>
  </si>
  <si>
    <t>De façon très excessive. Je songe à vendre mes assurances d’épargne et/ou d’investissement.</t>
  </si>
  <si>
    <t>Je dois faire face à cette déconvenue en réduisant mes dépenses.</t>
  </si>
  <si>
    <t>Je pourrais faire face à cette déconvenue au moyen d’autres revenus.</t>
  </si>
  <si>
    <t>Cela ne me pose aucun problème.</t>
  </si>
  <si>
    <r>
      <rPr>
        <b/>
        <sz val="10"/>
        <color theme="1"/>
        <rFont val="Arial"/>
        <family val="2"/>
      </rPr>
      <t xml:space="preserve">• Souhaitez-vous recevoir, pour vous ou pour vos proches, une prestation </t>
    </r>
    <r>
      <rPr>
        <b/>
        <u/>
        <sz val="10"/>
        <color theme="1"/>
        <rFont val="Arial"/>
        <family val="2"/>
      </rPr>
      <t>complémentaire</t>
    </r>
    <r>
      <rPr>
        <b/>
        <sz val="10"/>
        <color theme="1"/>
        <rFont val="Arial"/>
        <family val="2"/>
      </rPr>
      <t xml:space="preserve"> dans l’une des situations suivantes ?</t>
    </r>
  </si>
  <si>
    <t>Décès</t>
  </si>
  <si>
    <t>Invalidité</t>
  </si>
  <si>
    <t>Décès consécutif à un accident</t>
  </si>
  <si>
    <t>Pas de prestation complémentaire</t>
  </si>
  <si>
    <t>• Souhaitez-vous bénéficier de la déductibilité fiscale ?</t>
  </si>
  <si>
    <t>Oui</t>
  </si>
  <si>
    <t>• Comment souhaitez-vous payer votre (vos) prime(s) ?</t>
  </si>
  <si>
    <t>Prime unique</t>
  </si>
  <si>
    <t>Primes périodiques</t>
  </si>
  <si>
    <t>Primes libres</t>
  </si>
  <si>
    <t>• Quel montant souhaitez-vous verser ?</t>
  </si>
  <si>
    <r>
      <rPr>
        <i/>
        <sz val="10"/>
        <color theme="0" tint="-0.499984740745262"/>
        <rFont val="Arial"/>
        <family val="2"/>
      </rPr>
      <t>[à préciser]</t>
    </r>
  </si>
  <si>
    <t>(Si vous optez pour le versement d’une prime libre, prière de mentionner au moins l’ordre de grandeur du montant à investir)</t>
  </si>
  <si>
    <t>• Combien de temps l’argent peut-il rester bloqué ?</t>
  </si>
  <si>
    <t>• Devez-vous pouvoir entre-temps effectuer des retraits ?</t>
  </si>
  <si>
    <t>Vous trouverez votre bulletin financier en annexe.</t>
  </si>
  <si>
    <r>
      <rPr>
        <sz val="10"/>
        <color theme="1"/>
        <rFont val="Arial"/>
        <family val="2"/>
      </rPr>
      <t xml:space="preserve">sur notre site web </t>
    </r>
    <r>
      <rPr>
        <sz val="10"/>
        <color theme="0" tint="-0.499984740745262"/>
        <rFont val="Arial"/>
        <family val="2"/>
      </rPr>
      <t>www.courtier.be\123</t>
    </r>
  </si>
  <si>
    <t xml:space="preserve">dans le document en annexe. </t>
  </si>
  <si>
    <t>La déclaration d'adéquation a pour but de servir au mieux vos intérêts.</t>
  </si>
  <si>
    <t>Notre bureau ne fournit pas de conseil. Vous avez répondu aux questions relatives à vos connaissances et votre expérience (sauf si vous avez confirmé que les réponses à ces questions - qui avaient déjà été posées précédemment par notre bureau - sont toujours d’actualité).</t>
  </si>
  <si>
    <t>Compte tenu de vos connaissances et de votre expérience, le(s) produit(s) que vous avez choisi(s) est/sont approprié(s).</t>
  </si>
  <si>
    <t>Compte tenu de vos connaissances et de votre expérience, notre bureau vous avertit que le(s) produit(s) que vous avez choisi(s) n’est/ne sont pas approprié(s).</t>
  </si>
  <si>
    <t>Nous vous avertissons que nous ne disposons pas des informations nécessaires pour déterminer si le(s) produit(s) est/sont approprié(s) ou non.</t>
  </si>
  <si>
    <t xml:space="preserve">Afin que vous puissiez prendre une décision en connaissance de cause, notre bureau a parcouru avec vous et vous a fourni : </t>
  </si>
  <si>
    <t>Vous confirmez que nous avons parcouru la fiche client avec vous.</t>
  </si>
  <si>
    <r>
      <rPr>
        <sz val="10"/>
        <color theme="1"/>
        <rFont val="Arial"/>
        <family val="2"/>
      </rPr>
      <t>Le travail de notre bureau en relation avec le contrat d’assurance est rémunéré sur la base :</t>
    </r>
    <r>
      <rPr>
        <sz val="10"/>
        <color theme="1"/>
        <rFont val="Arial"/>
        <family val="2"/>
      </rPr>
      <t xml:space="preserve"> </t>
    </r>
    <r>
      <rPr>
        <sz val="10"/>
        <color theme="1"/>
        <rFont val="Arial"/>
        <family val="2"/>
      </rPr>
      <t>[</t>
    </r>
    <r>
      <rPr>
        <sz val="10"/>
        <color theme="0" tint="-0.499984740745262"/>
        <rFont val="Arial"/>
        <family val="2"/>
      </rPr>
      <t>à choisir – cocher ce qui est d’application</t>
    </r>
    <r>
      <rPr>
        <sz val="10"/>
        <color theme="1"/>
        <rFont val="Arial"/>
        <family val="2"/>
      </rPr>
      <t>]</t>
    </r>
    <r>
      <rPr>
        <sz val="10"/>
        <color theme="1"/>
        <rFont val="Arial"/>
        <family val="2"/>
      </rPr>
      <t xml:space="preserve"> </t>
    </r>
  </si>
  <si>
    <t>Fait en deux exemplaires, dont un est remis au client.</t>
  </si>
  <si>
    <t>À [………………………………………………………………….],</t>
  </si>
  <si>
    <t>Signatures</t>
  </si>
  <si>
    <r>
      <t>[</t>
    </r>
    <r>
      <rPr>
        <sz val="10"/>
        <color theme="0" tint="-0.499984740745262"/>
        <rFont val="Arial"/>
        <family val="2"/>
      </rPr>
      <t>nom</t>
    </r>
    <r>
      <rPr>
        <sz val="10"/>
        <color theme="1"/>
        <rFont val="Arial"/>
        <family val="2"/>
      </rPr>
      <t>]</t>
    </r>
  </si>
  <si>
    <r>
      <t>[</t>
    </r>
    <r>
      <rPr>
        <sz val="10"/>
        <color theme="0" tint="-0.499984740745262"/>
        <rFont val="Arial"/>
        <family val="2"/>
      </rPr>
      <t>Rue de l’Assurance 1, B-9999 Maville</t>
    </r>
    <r>
      <rPr>
        <sz val="10"/>
        <color theme="1"/>
        <rFont val="Arial"/>
        <family val="2"/>
      </rPr>
      <t>]</t>
    </r>
  </si>
  <si>
    <t>régulière-ment</t>
  </si>
  <si>
    <t>Oui, je suis propriétaire de plusieurs biens immobiliers qui sont ou ne sont pas pour mon propre usage.</t>
  </si>
  <si>
    <t>• Quel est concrètement votre objectif d’épargne et/ou d’investissement ?</t>
  </si>
  <si>
    <t>A mon gré</t>
  </si>
  <si>
    <t>Périodiquement</t>
  </si>
  <si>
    <t>Sous la forme d'une rente viagière</t>
  </si>
  <si>
    <t>Par le biais de rachats planifiés</t>
  </si>
  <si>
    <r>
      <rPr>
        <sz val="10"/>
        <color theme="1"/>
        <rFont val="Arial"/>
        <family val="2"/>
      </rPr>
      <t>[</t>
    </r>
    <r>
      <rPr>
        <sz val="10"/>
        <color theme="0" tint="-0.499984740745262"/>
        <rFont val="Arial"/>
        <family val="2"/>
      </rPr>
      <t>2 possibilités - 1 à cocher et à compléter</t>
    </r>
    <r>
      <rPr>
        <sz val="10"/>
        <color theme="1"/>
        <rFont val="Arial"/>
        <family val="2"/>
      </rPr>
      <t xml:space="preserve">] : </t>
    </r>
  </si>
  <si>
    <r>
      <t xml:space="preserve">Notre bureau précise que : </t>
    </r>
    <r>
      <rPr>
        <sz val="10"/>
        <color theme="0" tint="-0.499984740745262"/>
        <rFont val="Arial"/>
        <family val="2"/>
      </rPr>
      <t>(cocher ce qui est d’application)</t>
    </r>
  </si>
  <si>
    <r>
      <t xml:space="preserve">d’une </t>
    </r>
    <r>
      <rPr>
        <sz val="10"/>
        <rFont val="Arial"/>
        <family val="2"/>
      </rPr>
      <t>rémunération</t>
    </r>
    <r>
      <rPr>
        <sz val="10"/>
        <color theme="1"/>
        <rFont val="Arial"/>
        <family val="2"/>
      </rPr>
      <t xml:space="preserve"> comprise dans la prime que vous payez.</t>
    </r>
  </si>
  <si>
    <t>Le traitement des données à caractère personnel susmentionnées est nécessaire afin de pouvoir vous proposer des services de distribution d’assurances. Il se fonde sur l’article 6.1.b) et 6.1.f) du Règlement général (UE) 2016/679 sur la protection des données personnelles (RGPD), relatif à l’exécution d’un contrat ou de mesures précontractuelles et aux fins des intérêts légitimes. Des informations complémentaires sur notre politique en matière de gestion des données à caractère personnel sont disponibles sur notre site web ou sur la fiche client. Vous pouvez également vous adresser à l’Autorité de la protection des données.</t>
  </si>
  <si>
    <t>Raison du contact : […................................................]</t>
  </si>
  <si>
    <t xml:space="preserve">Notre bureau : </t>
  </si>
  <si>
    <t>• Exigences spécifiques</t>
  </si>
  <si>
    <r>
      <t>Avez-vous d’autres exigences spécifiques ou y a-t-il des informations complémentaires susceptibles d’être pertinentes p</t>
    </r>
    <r>
      <rPr>
        <sz val="10"/>
        <rFont val="Arial"/>
        <family val="2"/>
      </rPr>
      <t>our</t>
    </r>
    <r>
      <rPr>
        <sz val="10"/>
        <color rgb="FFFF0000"/>
        <rFont val="Arial"/>
        <family val="2"/>
      </rPr>
      <t xml:space="preserve"> </t>
    </r>
    <r>
      <rPr>
        <sz val="10"/>
        <color theme="1"/>
        <rFont val="Arial"/>
        <family val="2"/>
      </rPr>
      <t>vos exigences et besoins ?</t>
    </r>
  </si>
  <si>
    <t>Partie I. Vos exigences et besoins pour l’épargne ou l’investissement par le biais d’une assurance-vie</t>
  </si>
  <si>
    <r>
      <t>Partie II. Bulletin financier - Questionnaire pour le client</t>
    </r>
    <r>
      <rPr>
        <b/>
        <strike/>
        <sz val="12"/>
        <color rgb="FFFF0000"/>
        <rFont val="Arial"/>
        <family val="2"/>
      </rPr>
      <t xml:space="preserve"> </t>
    </r>
  </si>
  <si>
    <r>
      <t>Afin de procéder à une analyse de</t>
    </r>
    <r>
      <rPr>
        <sz val="10"/>
        <color rgb="FFFF0000"/>
        <rFont val="Arial"/>
        <family val="2"/>
      </rPr>
      <t xml:space="preserve"> </t>
    </r>
    <r>
      <rPr>
        <sz val="10"/>
        <color theme="1"/>
        <rFont val="Arial"/>
        <family val="2"/>
      </rPr>
      <t xml:space="preserve">vos exigences et besoins, nous vous posons les questions suivantes. Il est important que vous communiquiez toutes les circonstances connues de vous qui ont une importance pour la </t>
    </r>
    <r>
      <rPr>
        <sz val="10"/>
        <rFont val="Arial"/>
        <family val="2"/>
      </rPr>
      <t>précision</t>
    </r>
    <r>
      <rPr>
        <sz val="10"/>
        <color theme="1"/>
        <rFont val="Arial"/>
        <family val="2"/>
      </rPr>
      <t xml:space="preserve"> de vos exigences et besoins.</t>
    </r>
  </si>
  <si>
    <t>La partie II doit être complétée si le client n’a pas encore fait établir de bulletin financier par le biais du bureau ou si le client déclare que le bulletin financier existant n’est plus d’actualité.</t>
  </si>
  <si>
    <t>Avec énormément de difficultés; je peux très difficilement faire face à des déconvenues.</t>
  </si>
  <si>
    <t>− la fiche d'information. Ce document contient des informations essentielles sur le contrat d’assurance choisi. Il reprend notamment des orientations et des mises en garde appropriées sur les risques inhérents au contrat d’assurance choisi ou à certaines stratégies d’investissement proposées, ainsi que des informations sur les coûts et frais liés au contrat.</t>
  </si>
  <si>
    <t>Autre</t>
  </si>
  <si>
    <t>fournit un conseil.</t>
  </si>
  <si>
    <t>ne fournit pas de conseil.</t>
  </si>
  <si>
    <r>
      <rPr>
        <sz val="10"/>
        <rFont val="Arial"/>
        <family val="2"/>
      </rPr>
      <t>Numéro d’entreprise [</t>
    </r>
    <r>
      <rPr>
        <sz val="10"/>
        <color theme="0" tint="-0.499984740745262"/>
        <rFont val="Arial"/>
        <family val="2"/>
      </rPr>
      <t>9999</t>
    </r>
    <r>
      <rPr>
        <sz val="10"/>
        <rFont val="Arial"/>
        <family val="2"/>
      </rPr>
      <t>], RPM [</t>
    </r>
    <r>
      <rPr>
        <sz val="10"/>
        <color theme="0" tint="-0.499984740745262"/>
        <rFont val="Arial"/>
        <family val="2"/>
      </rPr>
      <t>+ indication du tribunal du siège de la personne morale</t>
    </r>
    <r>
      <rPr>
        <sz val="10"/>
        <rFont val="Arial"/>
        <family val="2"/>
      </rPr>
      <t xml:space="preserve">] </t>
    </r>
    <r>
      <rPr>
        <sz val="10"/>
        <color rgb="FF7030A0"/>
        <rFont val="Arial"/>
        <family val="2"/>
      </rPr>
      <t xml:space="preserve"> </t>
    </r>
    <r>
      <rPr>
        <sz val="10"/>
        <color theme="1"/>
        <rFont val="Arial"/>
        <family val="2"/>
      </rPr>
      <t xml:space="preserve">                                                                                                                      </t>
    </r>
  </si>
  <si>
    <r>
      <t xml:space="preserve">Notre bureau est inscrit comme intermédiaire </t>
    </r>
    <r>
      <rPr>
        <sz val="10"/>
        <rFont val="Arial"/>
        <family val="2"/>
      </rPr>
      <t>d'assurance</t>
    </r>
    <r>
      <rPr>
        <sz val="10"/>
        <color theme="1"/>
        <rFont val="Arial"/>
        <family val="2"/>
      </rPr>
      <t xml:space="preserve"> dans la catégorie "courtier </t>
    </r>
    <r>
      <rPr>
        <sz val="10"/>
        <rFont val="Arial"/>
        <family val="2"/>
      </rPr>
      <t>d'assurance</t>
    </r>
    <r>
      <rPr>
        <sz val="10"/>
        <color theme="1"/>
        <rFont val="Arial"/>
        <family val="2"/>
      </rPr>
      <t xml:space="preserve">" dans le registre des intermédiaires </t>
    </r>
    <r>
      <rPr>
        <sz val="10"/>
        <rFont val="Arial"/>
        <family val="2"/>
      </rPr>
      <t>d’assurance</t>
    </r>
    <r>
      <rPr>
        <sz val="10"/>
        <color theme="1"/>
        <rFont val="Arial"/>
        <family val="2"/>
      </rPr>
      <t xml:space="preserve"> tenu par la FSMA sous le numéro</t>
    </r>
    <r>
      <rPr>
        <sz val="10"/>
        <rFont val="Arial"/>
        <family val="2"/>
      </rPr>
      <t xml:space="preserve"> d'entreprise susmentionné</t>
    </r>
    <r>
      <rPr>
        <sz val="10"/>
        <color theme="1"/>
        <rFont val="Arial"/>
        <family val="2"/>
      </rPr>
      <t xml:space="preserve">. Le registre est disponible via https://www.fsma.be/fr/intermediaire-dassurances (cliquez sur « Listes » et « Registre des intermédiaires </t>
    </r>
    <r>
      <rPr>
        <sz val="10"/>
        <rFont val="Arial"/>
        <family val="2"/>
      </rPr>
      <t xml:space="preserve">d'assurance </t>
    </r>
    <r>
      <rPr>
        <sz val="10"/>
        <color theme="1"/>
        <rFont val="Arial"/>
        <family val="2"/>
      </rPr>
      <t>»).</t>
    </r>
  </si>
  <si>
    <r>
      <t>En</t>
    </r>
    <r>
      <rPr>
        <sz val="10"/>
        <rFont val="Arial"/>
        <family val="2"/>
      </rPr>
      <t xml:space="preserve"> sa</t>
    </r>
    <r>
      <rPr>
        <sz val="10"/>
        <color theme="1"/>
        <rFont val="Arial"/>
        <family val="2"/>
      </rPr>
      <t xml:space="preserve"> qualité de courtier</t>
    </r>
    <r>
      <rPr>
        <sz val="10"/>
        <rFont val="Arial"/>
        <family val="2"/>
      </rPr>
      <t xml:space="preserve"> d'assurance</t>
    </r>
    <r>
      <rPr>
        <sz val="10"/>
        <color theme="1"/>
        <rFont val="Arial"/>
        <family val="2"/>
      </rPr>
      <t xml:space="preserve">, notre bureau représente le client et exerce ses activités en dehors de tout contrat d'agence exclusive ou de tout autre engagement juridique qui lui impose directement ou indirectement de placer la totalité ou une partie déterminée de sa production auprès d'une ou plusieurs entreprise(s) </t>
    </r>
    <r>
      <rPr>
        <sz val="10"/>
        <rFont val="Arial"/>
        <family val="2"/>
      </rPr>
      <t>d’assurance ou qui l’empêche de choisir librement une entreprise d’assurance.</t>
    </r>
    <r>
      <rPr>
        <sz val="10"/>
        <color theme="1"/>
        <rFont val="Arial"/>
        <family val="2"/>
      </rPr>
      <t xml:space="preserve">
</t>
    </r>
  </si>
  <si>
    <r>
      <t>A. Connaissances</t>
    </r>
    <r>
      <rPr>
        <b/>
        <sz val="10"/>
        <rFont val="Arial"/>
        <family val="2"/>
      </rPr>
      <t xml:space="preserve"> et expérience relatives aux </t>
    </r>
    <r>
      <rPr>
        <b/>
        <sz val="10"/>
        <color theme="1"/>
        <rFont val="Arial"/>
        <family val="2"/>
      </rPr>
      <t>assurances d’épargne et d’investissement</t>
    </r>
  </si>
  <si>
    <r>
      <t xml:space="preserve">B. Connaissances </t>
    </r>
    <r>
      <rPr>
        <b/>
        <sz val="10"/>
        <rFont val="Arial"/>
        <family val="2"/>
      </rPr>
      <t xml:space="preserve">et expérience </t>
    </r>
    <r>
      <rPr>
        <b/>
        <sz val="10"/>
        <color theme="1"/>
        <rFont val="Arial"/>
        <family val="2"/>
      </rPr>
      <t>relatives à d’autres produits financiers</t>
    </r>
  </si>
  <si>
    <t>Je n'en dors plus et me débarrasse immédiatement de mes investissements ou assurances.</t>
  </si>
  <si>
    <r>
      <t xml:space="preserve">Nous vous </t>
    </r>
    <r>
      <rPr>
        <sz val="10"/>
        <rFont val="Arial"/>
        <family val="2"/>
      </rPr>
      <t>proposons</t>
    </r>
    <r>
      <rPr>
        <sz val="10"/>
        <color theme="1"/>
        <rFont val="Arial"/>
        <family val="2"/>
      </rPr>
      <t xml:space="preserve"> le(s) produit(s) d’assurance </t>
    </r>
    <r>
      <rPr>
        <sz val="10"/>
        <color theme="0" tint="-0.499984740745262"/>
        <rFont val="Arial"/>
        <family val="2"/>
      </rPr>
      <t>[nom du/des produit(s) et de l’/des entreprise(s) d’assurance</t>
    </r>
    <r>
      <rPr>
        <sz val="10"/>
        <rFont val="Arial"/>
        <family val="2"/>
      </rPr>
      <t>]</t>
    </r>
    <r>
      <rPr>
        <sz val="10"/>
        <color theme="1"/>
        <rFont val="Arial"/>
        <family val="2"/>
      </rPr>
      <t xml:space="preserve"> sur la base :</t>
    </r>
  </si>
  <si>
    <r>
      <rPr>
        <sz val="10"/>
        <color rgb="FF00B050"/>
        <rFont val="Arial"/>
        <family val="2"/>
      </rPr>
      <t xml:space="preserve"> </t>
    </r>
    <r>
      <rPr>
        <sz val="10"/>
        <rFont val="Arial"/>
        <family val="2"/>
      </rPr>
      <t>Nous vous informons que notre bureau peut travailler et travaille avec les entreprises</t>
    </r>
    <r>
      <rPr>
        <sz val="10"/>
        <color rgb="FF7030A0"/>
        <rFont val="Arial"/>
        <family val="2"/>
      </rPr>
      <t xml:space="preserve"> </t>
    </r>
    <r>
      <rPr>
        <sz val="10"/>
        <rFont val="Arial"/>
        <family val="2"/>
      </rPr>
      <t>d’assurance mentionnées</t>
    </r>
    <r>
      <rPr>
        <sz val="10"/>
        <color rgb="FF00B050"/>
        <rFont val="Arial"/>
        <family val="2"/>
      </rPr>
      <t xml:space="preserve"> : </t>
    </r>
    <r>
      <rPr>
        <sz val="10"/>
        <rFont val="Arial"/>
        <family val="2"/>
      </rPr>
      <t>[</t>
    </r>
    <r>
      <rPr>
        <sz val="10"/>
        <color theme="0" tint="-0.499984740745262"/>
        <rFont val="Arial"/>
        <family val="2"/>
      </rPr>
      <t>2 possibilités - 1 à cocher et à compléter</t>
    </r>
    <r>
      <rPr>
        <sz val="10"/>
        <rFont val="Arial"/>
        <family val="2"/>
      </rPr>
      <t>]</t>
    </r>
    <r>
      <rPr>
        <sz val="10"/>
        <color rgb="FF00B050"/>
        <rFont val="Arial"/>
        <family val="2"/>
      </rPr>
      <t> </t>
    </r>
  </si>
  <si>
    <r>
      <t>Le(s) produit(s) que vous avez choisi(s) : [</t>
    </r>
    <r>
      <rPr>
        <sz val="10"/>
        <color theme="0" tint="-0.499984740745262"/>
        <rFont val="Arial"/>
        <family val="2"/>
      </rPr>
      <t>compléter le(s) nom(s) du/des produit(s) et de l’/des entreprise(s) d’assurance</t>
    </r>
    <r>
      <rPr>
        <sz val="10"/>
        <color theme="1"/>
        <rFont val="Arial"/>
        <family val="2"/>
      </rPr>
      <t>]. Vous avez choisi ce(s) produit(s) sur la base de l’analyse effectuée ci-avant de vos exigences et besoins pour une assurance d’épargne</t>
    </r>
    <r>
      <rPr>
        <sz val="10"/>
        <color rgb="FF7030A0"/>
        <rFont val="Arial"/>
        <family val="2"/>
      </rPr>
      <t xml:space="preserve"> </t>
    </r>
    <r>
      <rPr>
        <sz val="10"/>
        <rFont val="Arial"/>
        <family val="2"/>
      </rPr>
      <t>et/ou</t>
    </r>
    <r>
      <rPr>
        <sz val="10"/>
        <color theme="1"/>
        <rFont val="Arial"/>
        <family val="2"/>
      </rPr>
      <t xml:space="preserve"> d'investissement.</t>
    </r>
  </si>
  <si>
    <r>
      <t>[</t>
    </r>
    <r>
      <rPr>
        <sz val="10"/>
        <color theme="0" tint="-0.499984740745262"/>
        <rFont val="Arial"/>
        <family val="2"/>
      </rPr>
      <t>Notre bureau possède une participation directe ou indirecte représentant 10 % ou plus des droits de vote ou du capital de</t>
    </r>
    <r>
      <rPr>
        <sz val="10"/>
        <rFont val="Arial"/>
        <family val="2"/>
      </rPr>
      <t xml:space="preserve"> </t>
    </r>
    <r>
      <rPr>
        <sz val="10"/>
        <color theme="0" tint="-0.499984740745262"/>
        <rFont val="Arial"/>
        <family val="2"/>
      </rPr>
      <t>[compléter les noms et adresses des entreprises d’assurance].</t>
    </r>
    <r>
      <rPr>
        <sz val="10"/>
        <color rgb="FF000000"/>
        <rFont val="Arial"/>
        <family val="2"/>
      </rPr>
      <t>]/</t>
    </r>
    <r>
      <rPr>
        <sz val="10"/>
        <color theme="0" tint="-0.499984740745262"/>
        <rFont val="Arial"/>
        <family val="2"/>
      </rPr>
      <t xml:space="preserve">
 </t>
    </r>
    <r>
      <rPr>
        <sz val="10"/>
        <color rgb="FF000000"/>
        <rFont val="Arial"/>
        <family val="2"/>
      </rPr>
      <t>[</t>
    </r>
    <r>
      <rPr>
        <sz val="10"/>
        <color theme="0" tint="-0.499984740745262"/>
        <rFont val="Arial"/>
        <family val="2"/>
      </rPr>
      <t>compléter les noms et adresses des entreprises d’assurance ou des entreprises mères des entreprises d’assurance] possède[nt] une participation directe ou indirecte représentant 10 % ou plus des droits de vote ou du capital du bureau.</t>
    </r>
    <r>
      <rPr>
        <sz val="10"/>
        <color rgb="FF000000"/>
        <rFont val="Arial"/>
        <family val="2"/>
      </rPr>
      <t>]</t>
    </r>
  </si>
  <si>
    <t xml:space="preserve">1) Patrimoine : biens mobiliers </t>
  </si>
  <si>
    <t>2) Patrimoine : biens immobiliers</t>
  </si>
  <si>
    <t>FINALE BELEGGERSTYPE</t>
  </si>
  <si>
    <t>Beleggersprofieltype</t>
  </si>
  <si>
    <t>TOTAAL</t>
  </si>
  <si>
    <t>cela ne me pose aucun problème</t>
  </si>
  <si>
    <t>d</t>
  </si>
  <si>
    <t>au moyen d'autres revenus</t>
  </si>
  <si>
    <t>c</t>
  </si>
  <si>
    <t>x</t>
  </si>
  <si>
    <t>en réduisant mes dépenses</t>
  </si>
  <si>
    <t>b</t>
  </si>
  <si>
    <t>faire face à des pertes au moyen d'un autre revenu et/ou d'autres avoirs</t>
  </si>
  <si>
    <t>doorslag-gevend</t>
  </si>
  <si>
    <t xml:space="preserve">avec énormément de difficultés </t>
  </si>
  <si>
    <t>a</t>
  </si>
  <si>
    <t>je réagis de façon très excessive</t>
  </si>
  <si>
    <t>je réagis de façon excessive</t>
  </si>
  <si>
    <t>je réagis de façon modérée</t>
  </si>
  <si>
    <t xml:space="preserve">réaction à des fluctuations pendant toute la durée du contrat </t>
  </si>
  <si>
    <t>je ne réagis pas</t>
  </si>
  <si>
    <t xml:space="preserve">je me débarrasse immédiatement de mes investissements </t>
  </si>
  <si>
    <t>J'envisage de me débarrasser du/des produit(s) financier(s)</t>
  </si>
  <si>
    <t>doorslaggevend</t>
  </si>
  <si>
    <t>Je conserve mes produits, mais suis leur évolution de près</t>
  </si>
  <si>
    <t xml:space="preserve">réaction si la valeur devait fortement baisser à court terme </t>
  </si>
  <si>
    <t>gewicht</t>
  </si>
  <si>
    <t>soort vraag</t>
  </si>
  <si>
    <t xml:space="preserve">opportunité pour effectuer d'autres achats </t>
  </si>
  <si>
    <t xml:space="preserve">rendement aussi élevé que possible </t>
  </si>
  <si>
    <t>placements sûrs pour la majeure partie de mes avoirs</t>
  </si>
  <si>
    <t>vos préférences en matière d'épargne et/ou d'investissement</t>
  </si>
  <si>
    <t>conservation du capital investi</t>
  </si>
  <si>
    <t xml:space="preserve">comportement face au risque </t>
  </si>
  <si>
    <t>score antwoord</t>
  </si>
  <si>
    <t>réponse du client</t>
  </si>
  <si>
    <t>scoring/ antwoord</t>
  </si>
  <si>
    <t>scoring/vraag</t>
  </si>
  <si>
    <t>algemene weging</t>
  </si>
  <si>
    <t>réponses</t>
  </si>
  <si>
    <t>questions</t>
  </si>
  <si>
    <t>meer doorslag-gevend</t>
  </si>
  <si>
    <t xml:space="preserve">&lt; 3 ans </t>
  </si>
  <si>
    <t xml:space="preserve">10 horizon d'épargne et/ou d'investissement </t>
  </si>
  <si>
    <t>complément à mon revenu futur</t>
  </si>
  <si>
    <t>e</t>
  </si>
  <si>
    <t xml:space="preserve">revenu (mensuel) complémentaire </t>
  </si>
  <si>
    <t>anticiper les évolutions de la bourse</t>
  </si>
  <si>
    <t>faire fructifier un capital</t>
  </si>
  <si>
    <t>dépense spécifique dans le futur</t>
  </si>
  <si>
    <t xml:space="preserve">9 principal objectif </t>
  </si>
  <si>
    <t>oui, positivement</t>
  </si>
  <si>
    <t>non</t>
  </si>
  <si>
    <t>midden</t>
  </si>
  <si>
    <t>oui, négativement</t>
  </si>
  <si>
    <t>8 Évolution prévue de la situation financière</t>
  </si>
  <si>
    <t>&gt;€1000</t>
  </si>
  <si>
    <t>€500- €1000</t>
  </si>
  <si>
    <t>€250- €500</t>
  </si>
  <si>
    <t>het meest doorslag-gevend</t>
  </si>
  <si>
    <t>&lt;€250</t>
  </si>
  <si>
    <t>7 Capacité d'épargne</t>
  </si>
  <si>
    <t>&gt;€2500</t>
  </si>
  <si>
    <t>€1500-€2500</t>
  </si>
  <si>
    <t>€750-€1500</t>
  </si>
  <si>
    <t>&lt;€750</t>
  </si>
  <si>
    <t>6b charges mensuelles régulières</t>
  </si>
  <si>
    <t>&gt;€5,000</t>
  </si>
  <si>
    <t>€3,000- €5,000</t>
  </si>
  <si>
    <t>€1,500- €3,000</t>
  </si>
  <si>
    <t>minder</t>
  </si>
  <si>
    <t>&lt;€1,500</t>
  </si>
  <si>
    <t>6a revenus nets mensuels</t>
  </si>
  <si>
    <t xml:space="preserve">oui, plusieurs biens immobiliers </t>
  </si>
  <si>
    <t xml:space="preserve">Oui, bien immobilier pour mon propre usage </t>
  </si>
  <si>
    <t xml:space="preserve">5 Biens immobiliers </t>
  </si>
  <si>
    <t>&gt;€ 250,000</t>
  </si>
  <si>
    <t>€125,000-250,000</t>
  </si>
  <si>
    <t>€50,000- €125,000</t>
  </si>
  <si>
    <t>veiligheid vs rendement</t>
  </si>
  <si>
    <t>€12,500-€ 50,000</t>
  </si>
  <si>
    <t>rendement</t>
  </si>
  <si>
    <t>veiligheid</t>
  </si>
  <si>
    <t>voorkeur klant</t>
  </si>
  <si>
    <t>&lt; €12,500</t>
  </si>
  <si>
    <t xml:space="preserve">4 Biens mobiliers </t>
  </si>
  <si>
    <t>Beleggingshorizon</t>
  </si>
  <si>
    <t>(à préciser)</t>
  </si>
  <si>
    <t>(réponse facultative)</t>
  </si>
  <si>
    <t>autres produits financiers dans lesquels vous avez investi occassionnellement ou régulièrement</t>
  </si>
  <si>
    <t>Connaissances en d'autres produits financiers</t>
  </si>
  <si>
    <t>14 verlies opvangbaar</t>
  </si>
  <si>
    <t>Branche 26</t>
  </si>
  <si>
    <t>Autres (à préciser)</t>
  </si>
  <si>
    <t>Obligations et autre produits à rendement fixe</t>
  </si>
  <si>
    <t>Les actifs sous-jacents d'une branche 23:</t>
  </si>
  <si>
    <t>13 welke schommeling waarde</t>
  </si>
  <si>
    <t>branche 23 avec protection du capital investi</t>
  </si>
  <si>
    <t>12 reactie bij sterke daling beleggingen</t>
  </si>
  <si>
    <t>branche 23 sans protection du capital investi</t>
  </si>
  <si>
    <t>11 belegginsgsvoorkeur</t>
  </si>
  <si>
    <t>branche 21</t>
  </si>
  <si>
    <t>produits dans lesquels vous avez investi occassionnellement ou régulièrement</t>
  </si>
  <si>
    <t>Risico-appetijt</t>
  </si>
  <si>
    <t>7 spaarmogelijkheid</t>
  </si>
  <si>
    <t>6a netto-inkomen</t>
  </si>
  <si>
    <t>produits que vous connaissez</t>
  </si>
  <si>
    <t>3 tableau produits</t>
  </si>
  <si>
    <t>5 onroerend vermogen</t>
  </si>
  <si>
    <t>d. Je suis les marchés financiers de par mes activités professionnelles</t>
  </si>
  <si>
    <t>4 roerend vermogen</t>
  </si>
  <si>
    <t>totaal</t>
  </si>
  <si>
    <t>je recherche des informations supplémentaires</t>
  </si>
  <si>
    <t>Financiële situatie</t>
  </si>
  <si>
    <t xml:space="preserve">Je lis régulièrement les pages financières </t>
  </si>
  <si>
    <t>minst doorslaggevend</t>
  </si>
  <si>
    <t>Cela ne m'intéresse pas ou à peine</t>
  </si>
  <si>
    <t>3 Expérience et intérêt</t>
  </si>
  <si>
    <t>3 interesse</t>
  </si>
  <si>
    <t>oui</t>
  </si>
  <si>
    <t>2 beroepskennis</t>
  </si>
  <si>
    <t>minst doorslag-gevend</t>
  </si>
  <si>
    <t>2 Profession et connaissances</t>
  </si>
  <si>
    <t>1 kennis uit opleiding</t>
  </si>
  <si>
    <t>meer doorslaggevend</t>
  </si>
  <si>
    <t>Kennis en ervaring</t>
  </si>
  <si>
    <t>het meest doorslaggevend</t>
  </si>
  <si>
    <t>1 Formation et connaissances</t>
  </si>
  <si>
    <t xml:space="preserve">antwoord klant </t>
  </si>
  <si>
    <t>maximum score</t>
  </si>
  <si>
    <t>resultaat klant</t>
  </si>
  <si>
    <t>Check-up klant</t>
  </si>
  <si>
    <t xml:space="preserve">Vos connaissances et votre expérience </t>
  </si>
  <si>
    <t>a. defensief</t>
  </si>
  <si>
    <t>La sécurité est votre priorité ; vous attachez beaucoup d'importance à la protection du capital, même si c'est au détriment du rendement ; vous préférez d'une manière générale l'épargne et l'investissement avec peu de fluctuations et un rendement stable mais modeste.</t>
  </si>
  <si>
    <t>b. neutraal</t>
  </si>
  <si>
    <t>Vous donnez la préférence à une croissance du capital sans être exposé à un risque trop élevé de baisse de valeur  ; vous êtes disposé à prendre quelques risques pour accroître le rendement, mais seulement dans une mesure limitée ; pour la majeure partie de vos avoirs, vous recherchez une épargne et un investissement avec peu de fluctuations et un rendement stable.</t>
  </si>
  <si>
    <t>c. evenwichtig</t>
  </si>
  <si>
    <t>Rendement et limitation du risque sont deux critères importants ; vous trouvez acceptable de prendre un risque afin d'obtenir un rendement potentiellement plus élevé ; vous  n'êtes toutefois pas disposé à prendre des risques marqués qui pourraient entraîner une baisse de valeur considérable de votre épargne ou de votre investissement.</t>
  </si>
  <si>
    <t>d. dynamisch</t>
  </si>
  <si>
    <t>Votre objectif est la croissance de votre capital à long terme ; vous estimez important d'avoir un rendement potentiel le plus élevé possible, tout en sachant que cela ne va pas sans risque ; vous acceptez de fortes variations à la hausse et à la baisse de la valeur des assurances d'épargne et d'investissement, consécutives par exemple à des fluctuations de cours ou de risques de change.</t>
  </si>
  <si>
    <t>Connaissances générales en matière financière</t>
  </si>
  <si>
    <t>Connaissance du produit</t>
  </si>
  <si>
    <t>Expérience du produit</t>
  </si>
  <si>
    <t>Précisions complémentaires</t>
  </si>
  <si>
    <t>Il convient ici de reprendre la motivation spécifique lorsqu'on s'écarte du score susmentionné ou que ce score est adapté.</t>
  </si>
  <si>
    <t>Votre situation financière</t>
  </si>
  <si>
    <t>Situation générale sur le plan financier</t>
  </si>
  <si>
    <t>Vous prévoyez que votre situation financière dans le futur</t>
  </si>
  <si>
    <t>Le montant à investir représente</t>
  </si>
  <si>
    <t>…………………………..</t>
  </si>
  <si>
    <t>pour cent du total de votre patrimoine mobilier.</t>
  </si>
  <si>
    <t>Il convient ici de reprendre la motivation spécifique lorsqu'on estime nécessaire de fournir des précisions complémentaires sur la situation financière du client.</t>
  </si>
  <si>
    <t>Vos objectifs d'épargne et d'investissement</t>
  </si>
  <si>
    <t>Vos objectifs généraux</t>
  </si>
  <si>
    <t>Votre principal objectif d'épargne et/ou d'investissement est</t>
  </si>
  <si>
    <t>Vous disposez à cette fin d'un horizon d'épargne ou d'investissement de</t>
  </si>
  <si>
    <t>Vos exigences/besoins spécifiques</t>
  </si>
  <si>
    <t>Vous souhaitez/ne souhaitez pas la (les) prestations(s) complémentaire(s) suivante(s):</t>
  </si>
  <si>
    <t>(biffer la mention inutile et/ou compléter au besoin)</t>
  </si>
  <si>
    <t>Votre tolérance au risque</t>
  </si>
  <si>
    <t>Tolérance au risque d'une manière générale</t>
  </si>
  <si>
    <t>4 ans - 8 ans</t>
  </si>
  <si>
    <t>9 ans -16 ans</t>
  </si>
  <si>
    <t>&gt; 17 ans</t>
  </si>
  <si>
    <t>pour obtenir du rendement, je prends un peu plus de risques</t>
  </si>
  <si>
    <r>
      <t xml:space="preserve">- (1) de l’analyse effectuée ci-avant de vos exigences et besoins pour une assurance d’épargne </t>
    </r>
    <r>
      <rPr>
        <sz val="10"/>
        <rFont val="Arial"/>
        <family val="2"/>
      </rPr>
      <t>et/</t>
    </r>
    <r>
      <rPr>
        <sz val="10"/>
        <color theme="1"/>
        <rFont val="Arial"/>
        <family val="2"/>
      </rPr>
      <t>ou d'investissement;</t>
    </r>
  </si>
  <si>
    <t>Nous vous demandons si et dans quelle mesure vous souhaitez que votre produit d'assurance contienne un ou plusieurs des aspects durables suivants.</t>
  </si>
  <si>
    <t xml:space="preserve">Vous trouverez d'autres précisions dans la note explicative sur les préférences en matière de durabilité. </t>
  </si>
  <si>
    <t>Par aspects durables, on entend :</t>
  </si>
  <si>
    <t>- (2) de votre bulletin financier qui a été établi sur la base de vos connaissances et de votre expérience, de votre capacité financière et de vos objectifs financiers;</t>
  </si>
  <si>
    <t xml:space="preserve">− la note explicative sur les préférences en matière de durabilité. </t>
  </si>
  <si>
    <r>
      <rPr>
        <sz val="10"/>
        <rFont val="Arial"/>
        <family val="2"/>
      </rPr>
      <t>− les conditions du contrat d’assurance choisi.</t>
    </r>
    <r>
      <rPr>
        <sz val="10"/>
        <color theme="9"/>
        <rFont val="Arial"/>
        <family val="2"/>
      </rPr>
      <t xml:space="preserve"> </t>
    </r>
  </si>
  <si>
    <t>Vous avez aussi reçu l’information complémentaire suivante : [...........................................].</t>
  </si>
  <si>
    <r>
      <t xml:space="preserve">d’une </t>
    </r>
    <r>
      <rPr>
        <sz val="10"/>
        <rFont val="Arial"/>
        <family val="2"/>
      </rPr>
      <t>rémunération</t>
    </r>
    <r>
      <rPr>
        <sz val="10"/>
        <color theme="1"/>
        <rFont val="Arial"/>
        <family val="2"/>
      </rPr>
      <t xml:space="preserve"> que vous payez directement</t>
    </r>
    <r>
      <rPr>
        <sz val="10"/>
        <rFont val="Arial"/>
        <family val="2"/>
      </rPr>
      <t xml:space="preserve"> à notre bureau</t>
    </r>
    <r>
      <rPr>
        <sz val="10"/>
        <color theme="1"/>
        <rFont val="Arial"/>
        <family val="2"/>
      </rPr>
      <t>. Le montant de</t>
    </r>
    <r>
      <rPr>
        <sz val="10"/>
        <color rgb="FFFF0000"/>
        <rFont val="Arial"/>
        <family val="2"/>
      </rPr>
      <t xml:space="preserve"> </t>
    </r>
    <r>
      <rPr>
        <sz val="10"/>
        <rFont val="Arial"/>
        <family val="2"/>
      </rPr>
      <t xml:space="preserve">la rémunération </t>
    </r>
    <r>
      <rPr>
        <sz val="10"/>
        <color theme="1"/>
        <rFont val="Arial"/>
        <family val="2"/>
      </rPr>
      <t>s'élève à [</t>
    </r>
    <r>
      <rPr>
        <sz val="10"/>
        <color theme="0" tint="-0.499984740745262"/>
        <rFont val="Arial"/>
        <family val="2"/>
      </rPr>
      <t>montant en € ou méthode de calcul s’il n’est pas possible de mentionner le montant</t>
    </r>
    <r>
      <rPr>
        <sz val="10"/>
        <color theme="1"/>
        <rFont val="Arial"/>
        <family val="2"/>
      </rPr>
      <t>].</t>
    </r>
  </si>
  <si>
    <t xml:space="preserve"> le [……………………………………].</t>
  </si>
  <si>
    <t>La partie III ne doit être complétée que si un conseil est fourni au client.</t>
  </si>
  <si>
    <t>- (3) des préférences en matière de durabilité que vous avez exprimées ci-dessus.</t>
  </si>
  <si>
    <t>Catégorie a) Les investissements sont réalisés dans des activités économiques qui contribuent à un objectif environnemental selon des critères légaux détaillés.</t>
  </si>
  <si>
    <t>Catégorie c) Les décisions d'investissement tiennent compte des principales incidences négatives qu'elles peuvent avoir sur les questions environnementales, les affaires sociales et de personnel, le respect des droits de l’homme et la lutte contre la corruption et les actes de corruption.</t>
  </si>
  <si>
    <t>catégorie b)</t>
  </si>
  <si>
    <t>catégorie a)</t>
  </si>
  <si>
    <t xml:space="preserve">Lorsqu'il ressort de la partie IV qu'aucun produit d'assurance correspondant aux préférences du client en matière de durabilité n'a pu lui être proposé et que le client souhaite modifier ses préférences en matière de durabilité, la décision du client et les motifs de cette décision doivent être mentionnés dans le cadre ci-dessous. </t>
  </si>
  <si>
    <t>La question suivante ne doit être posée que si aucun produit d'assurance correspondant aux préférences du client en matière de durabilité ne peut lui être proposé.</t>
  </si>
  <si>
    <t xml:space="preserve">Non, mon produit d'assurance ne doit pas nécessairement contenir des aspects durables. </t>
  </si>
  <si>
    <t xml:space="preserve">Oui, c'est important que mon produit d'assurance contienne des aspects durables. </t>
  </si>
  <si>
    <t xml:space="preserve"> Si vous avez coché la dernière case, veuillez répondre aux questions ci-dessous.</t>
  </si>
  <si>
    <t xml:space="preserve">Je souhaite que mon produit d'assurance contienne des aspects durables, mais je n'ai pas de préférence spécifique.  </t>
  </si>
  <si>
    <t>Vos préférences en matière de durabilité</t>
  </si>
  <si>
    <t>Au moins</t>
  </si>
  <si>
    <t>objectifs environnementaux selon des critères détaillés du Règlement Taxonomy</t>
  </si>
  <si>
    <t>objectifs environnementaux et/ou objectifs sociaux définis de manière plus générale au sens du Règlement SFDR</t>
  </si>
  <si>
    <t>une politique en ce qui concerne les principales incidences négatives que les décisions d’investissement peuvent avoir sur les facteurs de durabilité</t>
  </si>
  <si>
    <t xml:space="preserve">Catégorie b) Les investissements sont réalisés dans des activités économiques qui contribuent à un objectif environnemental et/ou à un objectif social défini(s) de manière plus générale par le législateur. </t>
  </si>
  <si>
    <t>…</t>
  </si>
  <si>
    <t xml:space="preserve">• Trouvez-vous important que votre produit d'assurance contienne un ou plusieurs aspect(s) durable(s) ? </t>
  </si>
  <si>
    <t>− les informations précontractuelles relatives à la durabilité du produit d'assurance proposé.</t>
  </si>
  <si>
    <r>
      <rPr>
        <i/>
        <sz val="10"/>
        <color theme="1" tint="0.499984740745262"/>
        <rFont val="Arial"/>
        <family val="2"/>
      </rPr>
      <t xml:space="preserve">Attention : la réglementation européenne sur la durabilité est encore en plein développement. A l'avenir, cela pourrait nécessiter des adaptations de cette fiche d'intermédiation. </t>
    </r>
    <r>
      <rPr>
        <sz val="10"/>
        <rFont val="Arial"/>
        <family val="2"/>
      </rPr>
      <t xml:space="preserve">
</t>
    </r>
  </si>
  <si>
    <r>
      <rPr>
        <i/>
        <sz val="10"/>
        <color theme="1" tint="0.499984740745262"/>
        <rFont val="Arial"/>
        <family val="2"/>
      </rPr>
      <t xml:space="preserve">• </t>
    </r>
    <r>
      <rPr>
        <b/>
        <sz val="10"/>
        <color theme="1" tint="0.499984740745262"/>
        <rFont val="Arial"/>
        <family val="2"/>
      </rPr>
      <t>Quelles sont vos préférences en matière de durabilité ?</t>
    </r>
    <r>
      <rPr>
        <sz val="10"/>
        <color theme="1" tint="0.499984740745262"/>
        <rFont val="Arial"/>
        <family val="2"/>
      </rPr>
      <t xml:space="preserve"> </t>
    </r>
  </si>
  <si>
    <r>
      <t xml:space="preserve">Partie </t>
    </r>
    <r>
      <rPr>
        <b/>
        <sz val="12"/>
        <rFont val="Arial"/>
        <family val="2"/>
      </rPr>
      <t xml:space="preserve">IV </t>
    </r>
    <r>
      <rPr>
        <b/>
        <sz val="12"/>
        <color theme="1"/>
        <rFont val="Arial"/>
        <family val="2"/>
      </rPr>
      <t>: Conseil</t>
    </r>
  </si>
  <si>
    <r>
      <t xml:space="preserve">Partie </t>
    </r>
    <r>
      <rPr>
        <b/>
        <sz val="12"/>
        <rFont val="Arial"/>
        <family val="2"/>
      </rPr>
      <t>V.</t>
    </r>
    <r>
      <rPr>
        <b/>
        <sz val="12"/>
        <color theme="1"/>
        <rFont val="Arial"/>
        <family val="2"/>
      </rPr>
      <t xml:space="preserve"> Information</t>
    </r>
  </si>
  <si>
    <t>Pour le patrimoine commun du ménage pour lequel vous déclarez être le représentant.</t>
  </si>
  <si>
    <t xml:space="preserve">Au moins </t>
  </si>
  <si>
    <t>% pour la catégorie b).</t>
  </si>
  <si>
    <t>Les émissions</t>
  </si>
  <si>
    <t>La biodiversité</t>
  </si>
  <si>
    <t>Les combustibles fossiles</t>
  </si>
  <si>
    <t>Les droits de l'Homme</t>
  </si>
  <si>
    <t>Les questions sociales et conditions de travail</t>
  </si>
  <si>
    <t xml:space="preserve">catégorie c) </t>
  </si>
  <si>
    <t xml:space="preserve">Si vous avez des préférences spécifiques qui n’ont pas été discutées et traitées dans les questions qui précèdent, celles-ci peuvent être mentionnées ici.  </t>
  </si>
  <si>
    <t xml:space="preserve">Sans préférence pour une ou plusieurs familles d'indicateurs des principales incidences négatives. </t>
  </si>
  <si>
    <r>
      <t xml:space="preserve">Déclaration d’adéquation :
</t>
    </r>
    <r>
      <rPr>
        <u/>
        <sz val="10"/>
        <color theme="2" tint="-0.249977111117893"/>
        <rFont val="Arial"/>
        <family val="2"/>
      </rPr>
      <t>[La déclaration d'adéquation doit comprendre les éléments suivants: a) les grandes lignes des conseils donnés;</t>
    </r>
    <r>
      <rPr>
        <u/>
        <sz val="10"/>
        <color rgb="FF00B050"/>
        <rFont val="Arial"/>
        <family val="2"/>
      </rPr>
      <t xml:space="preserve"> </t>
    </r>
    <r>
      <rPr>
        <u/>
        <sz val="10"/>
        <color theme="2" tint="-0.249977111117893"/>
        <rFont val="Arial"/>
        <family val="2"/>
      </rPr>
      <t>b)  la recommandation personnalisée expliquant pourquoi un produit d'assurance particulier correspondrait le mieux aux exigences et besoins du client; c) des informations montrant en quoi la recommandation formulée est adaptée au client, et notamment en quoi elle correspond: i)</t>
    </r>
    <r>
      <rPr>
        <u/>
        <sz val="10"/>
        <color theme="9"/>
        <rFont val="Arial"/>
        <family val="2"/>
      </rPr>
      <t xml:space="preserve"> </t>
    </r>
    <r>
      <rPr>
        <u/>
        <sz val="10"/>
        <color theme="2" tint="-0.249977111117893"/>
        <rFont val="Arial"/>
        <family val="2"/>
      </rPr>
      <t xml:space="preserve">aux objectifs d'investissement du client, y compris à sa tolérance au risque, et indiquant si ces objectifs sont atteints en tenant compte de ses préférences en matière de durabilité; ii)  à la situation financière du client, y compris à sa capacité à subir des pertes; iii)  aux connaissances et à l'expérience du client. L'intermédiaire d'assurance attire l'attention du client sur le fait que les produits d'investissement fondés sur l'assurance recommandés sont susceptibles ou non de </t>
    </r>
    <r>
      <rPr>
        <u/>
        <sz val="10"/>
        <color theme="2" tint="-9.9978637043366805E-2"/>
        <rFont val="Arial"/>
        <family val="2"/>
      </rPr>
      <t>l'</t>
    </r>
    <r>
      <rPr>
        <u/>
        <sz val="10"/>
        <color theme="2" tint="-0.249977111117893"/>
        <rFont val="Arial"/>
        <family val="2"/>
      </rPr>
      <t>obliger à demander un réexamen périodique de leurs accords, et il inclut cette information dans la déclaration d'adéquation. ]</t>
    </r>
  </si>
  <si>
    <t xml:space="preserve">Avec une préférence pour la ou les famille(s) suivante(s) d'indicateurs des principales incidences négatives : </t>
  </si>
  <si>
    <t xml:space="preserve">L'eau </t>
  </si>
  <si>
    <t>Les déchets</t>
  </si>
  <si>
    <t>L'efficacité énergétique</t>
  </si>
  <si>
    <t>La lutte contre la corruption et les actes de corruption</t>
  </si>
  <si>
    <t>Afin d’établir un bulletin financier, nous vous posons les questions suivantes. Il est important que vous nous communiquiez des informations exactes et actualisées.</t>
  </si>
  <si>
    <t>Uniquement pour vous-même.</t>
  </si>
  <si>
    <t>Autre (à spécifier) : ……....</t>
  </si>
  <si>
    <t>Afin d’accroître le rendement, je suis prêt à prendre certains risques, limités toutefois, dans mes investissements (par exemple une éventuelle perte de 5% sur base annuelle). J’aspire malgré tout à des placements sûrs pour la majeure partie de mes avoirs.</t>
  </si>
  <si>
    <t>Rendement et risque limité sont pour moi deux critères importants. Je sais que pour obtenir davantage de rendement, je dois prendre un peu plus de risques (par exemple une éventuelle perte de 10% sur base annuelle).</t>
  </si>
  <si>
    <t xml:space="preserve">Je recherche un rendement aussi élevé que possible et j’accepte à cette fin de fortes variations de cours qui peuvent entraîner des pertes (importantes) (par exemple une éventuelle perte de 15% sur base annuelle). </t>
  </si>
  <si>
    <t>2) Comment réagiriez-vous si la valeur de votre assurance d’épargne et/ou d’investissement devait fortement baisser à court terme (par exemple une perte de 15% sur deux mois de temps) ?</t>
  </si>
  <si>
    <t>4) Si la valeur de l’assurance d’épargne et/ou d’investissement que vous envisagez devait baisser nettement plus que prévu (par exemple de moitié), pourriez-vous y faire face au moyen d’un autre revenu et/ou d’autres avoirs ?</t>
  </si>
  <si>
    <t>Je souhaite que mon produit d'assurance contienne l'un ou plusieurs des aspects durables suivants :</t>
  </si>
  <si>
    <r>
      <rPr>
        <sz val="10"/>
        <color theme="1" tint="0.499984740745262"/>
        <rFont val="Arial"/>
        <family val="2"/>
      </rPr>
      <t xml:space="preserve">• </t>
    </r>
    <r>
      <rPr>
        <b/>
        <sz val="10"/>
        <color theme="1" tint="0.499984740745262"/>
        <rFont val="Arial"/>
        <family val="2"/>
      </rPr>
      <t xml:space="preserve">Quel pourcentage minimum d'aspects durables souhaitez-vous que votre produit d'assurance contienne (pour les catégories a </t>
    </r>
    <r>
      <rPr>
        <b/>
        <sz val="10"/>
        <color theme="0" tint="-0.499984740745262"/>
        <rFont val="Arial"/>
        <family val="2"/>
      </rPr>
      <t>et</t>
    </r>
    <r>
      <rPr>
        <b/>
        <sz val="10"/>
        <color theme="1" tint="0.499984740745262"/>
        <rFont val="Arial"/>
        <family val="2"/>
      </rPr>
      <t xml:space="preserve"> b) ?</t>
    </r>
    <r>
      <rPr>
        <sz val="10"/>
        <color theme="1" tint="0.499984740745262"/>
        <rFont val="Arial"/>
        <family val="2"/>
      </rPr>
      <t xml:space="preserve"> </t>
    </r>
  </si>
  <si>
    <t>% pour la catégorie a) et/ou</t>
  </si>
  <si>
    <t>• Nous ne pouvons vous proposer aucun produit d'assurance qui corresponde à vos préférences en matière de durabilité. Comment souhaitez-vous procéder pour la suite, dans le cadre de ce conseil ?</t>
  </si>
  <si>
    <r>
      <t xml:space="preserve">Je souhaite adapter mes préférences en matière de durabilité . </t>
    </r>
    <r>
      <rPr>
        <i/>
        <sz val="10"/>
        <color theme="1" tint="0.499984740745262"/>
        <rFont val="Arial"/>
        <family val="2"/>
      </rPr>
      <t>Cette décision et les motifs de cette décision sont documentés dans le cadre ci-dessus dans la Partie III.</t>
    </r>
  </si>
  <si>
    <t xml:space="preserve">Je souhaite renoncer à mes préférences en matière de durabilité et indiquer que je n’ai pas de préférence. Mon produit d’assurance ne doit donc pas nécessairement contenir des aspects durables. </t>
  </si>
  <si>
    <t>Je ne souhaite pas adapter mes préférences en matière de durabilité et je voudrais que le produit d'assurance proposé corresponde à mes préférences. Par conséquent, aucun conseil ne peut finalement m’être fourni et aucun produit d’assurance ne peut m’être proposé.</t>
  </si>
  <si>
    <t xml:space="preserve">Si vous avez coché la catégorie c), veuillez préciser ci-dessous : </t>
  </si>
  <si>
    <t xml:space="preserve">Je souhaite parcourir à nouveau les questions relatives aux préférences spécifiques en matière de durabilité. </t>
  </si>
  <si>
    <t xml:space="preserve">Je souhaite que mon produit d'assurance contienne des aspects durables, mais je renonce à mes préférences spécifiques en matière de durabilité. </t>
  </si>
  <si>
    <t>Pas encore détérminées</t>
  </si>
  <si>
    <r>
      <t>Bulletin financier du client</t>
    </r>
    <r>
      <rPr>
        <b/>
        <sz val="14"/>
        <rFont val="Calibri"/>
        <family val="2"/>
        <scheme val="minor"/>
      </rPr>
      <t xml:space="preserve"> (y compris les préférences en matière de durabilité)</t>
    </r>
  </si>
  <si>
    <t xml:space="preserve">Analyse pour les assurances d'épargne et d'investissement </t>
  </si>
  <si>
    <t>Si oui, ce bulletin financier (questions et réponses reprises dans la partie II) est-il toujours d’actualité ?</t>
  </si>
  <si>
    <t xml:space="preserve">Si oui, vos préférences en matière de durabilité (questions et réponses reprises dans la partie III), sont-elles toujours d'actualité ? </t>
  </si>
  <si>
    <t>C. Objectifs d'investissement</t>
  </si>
  <si>
    <t>Partie III : Préférences en matière de durabilité (faisant partie de vos objectifs d'investissement repris dans la partie II et dans le bulletin financier)</t>
  </si>
  <si>
    <t>Notre bureau vous fournit un conseil et a établi à cette fin un bulletin financier de votre situation (sauf si vous avez confirmé que votre bulletin financier - qui avait déjà été établi précédemment par notre bureau - et vos préférences en matière de durabilité sont toujours d’actualité). Le bulletin financier mentionne également vos préférences en matière de durabilité.</t>
  </si>
  <si>
    <t>Vous trouverez votre bulletin financier (y compris vos préférences en matière de durabilité) en annexe.</t>
  </si>
  <si>
    <t>Ce(s) produit(s) est/sont cohérent(s) avec vos exigences et besoins et est/sont, compte tenu de votre bulletin financier (y compris vos préférences en matière de durabilité), adéquat(s) pour vous.</t>
  </si>
  <si>
    <r>
      <rPr>
        <sz val="10"/>
        <rFont val="Calibri"/>
        <family val="2"/>
      </rPr>
      <t xml:space="preserve">− </t>
    </r>
    <r>
      <rPr>
        <sz val="10"/>
        <rFont val="Arial"/>
        <family val="2"/>
      </rPr>
      <t xml:space="preserve"> votre bulletin financier (y compris vos préférences en matière de durabilité).</t>
    </r>
  </si>
  <si>
    <r>
      <t xml:space="preserve">Notre conseil est </t>
    </r>
    <r>
      <rPr>
        <sz val="10"/>
        <rFont val="Arial"/>
        <family val="2"/>
      </rPr>
      <t>fondé</t>
    </r>
    <r>
      <rPr>
        <sz val="10"/>
        <color rgb="FFFF0000"/>
        <rFont val="Arial"/>
        <family val="2"/>
      </rPr>
      <t xml:space="preserve"> </t>
    </r>
    <r>
      <rPr>
        <sz val="10"/>
        <color theme="1"/>
        <rFont val="Arial"/>
        <family val="2"/>
      </rPr>
      <t xml:space="preserve">sur la base d’une analyse impartiale et </t>
    </r>
    <r>
      <rPr>
        <sz val="10"/>
        <rFont val="Arial"/>
        <family val="2"/>
      </rPr>
      <t>personnalisée</t>
    </r>
    <r>
      <rPr>
        <sz val="10"/>
        <color theme="1"/>
        <rFont val="Arial"/>
        <family val="2"/>
      </rPr>
      <t xml:space="preserve"> d'un nombre suffisant </t>
    </r>
    <r>
      <rPr>
        <sz val="10"/>
        <rFont val="Arial"/>
        <family val="2"/>
      </rPr>
      <t>d'assurances d’épargne et/ou d'investissement offertes</t>
    </r>
    <r>
      <rPr>
        <sz val="10"/>
        <color theme="1"/>
        <rFont val="Arial"/>
        <family val="2"/>
      </rPr>
      <t xml:space="preserve"> sur le marché et est cohérent avec vos exigences et besoins.</t>
    </r>
  </si>
  <si>
    <t>La satisfaction de la clientèle est une priorité pour notre bureau. Conformément à ses politiques et procédures internes, notre bureau a mis en place un dispositif de gestion des réclamations des clients. Ce dispositif a pour objectif d’examiner de manière experte et honnête les réclamations concernant un contrat d’assurance ou un service d’assurance fourni. Toute réclamation détaillée peut être adressée par mail ou courrier. Notre bureau s’engage à y répondre. Si vous le souhaitez ou si le traitement de votre réclamation par notre bureau ne vous a pas apporté satisfaction, vous pouvez prendre contact avec le Service Ombudsman Assurances dont le siège est situé Square de Meeûs 35 à 1000 Bruxelles – Tél 02/547.58.71 - Fax. 02/547.59.75 - info@ombudsman-insurance.be - www.ombudsman-insurance.be, entité qualifiée compétente pour les assurances du Service de médiation pour le consommateur. </t>
  </si>
  <si>
    <t>Cochez les produits dans lesquels le client investit à l’heure actuelle ou a investi au cours de ces 5 dernières années.</t>
  </si>
  <si>
    <t xml:space="preserve">volume de l’investissement </t>
  </si>
  <si>
    <t>La section suivante ne doit être complétée que si un conseil est fourni au client.</t>
  </si>
  <si>
    <t>Quelle est la valeur de votre patrimoine mobilier (liquidités, comptes à vue et d’épargne, assurance-vie, obligations, actions et autres investissements)?</t>
  </si>
  <si>
    <t>A. Quels sont vos revenus nets mensuels (salaire, allocations, revenus locatifs, intérêts, ...) ?</t>
  </si>
  <si>
    <t xml:space="preserve">Par exemple : au moment du conseil, il a été constaté qu'aucun produit d'assurance correspondant en même temps aux préférences du client en matière de durabilité et à son profil financier (déterminé sur base de sa connaissance et son expérience, sa situation financière, ses objectifs d’investissement et son comportement face au risque), ne pouvait lui être proposé. Le client avait une préférence spécifique pour des aspects durables de la catégorie a). Lorsqu'il a été demandé au client s'il souhaitait adapter ses préférences, le client a choisi de les adapter vers une préférence spécifique d'aspects durables de la catégorie b.                                                                                                                                                                                                                                                                                                                                                       Par exemple : au moment du conseil, il a été constaté qu'aucun produit d'assurance correspondant aux préférences du client en matière de durabilité ne pouvait lui être proposé. Le client avait une préférence spécifique pour des aspects durables de la catégorie a) pour au moins 60%. Lorsqu'il a été demandé au client s'il souhaitait adapter ses préférences, le client a choisi de les adapter vers une préférence générale d'aspects durables pour au moins 30% (sans indiquer de préférence spécifique pour une catégorie déterminée d'aspects durables). </t>
  </si>
  <si>
    <t>Notre bureau fournit un conseil.</t>
  </si>
  <si>
    <t>Notre bureau ne fournit pas de conseil.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</si>
</sst>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font>
      <sz val="11"/>
      <color theme="1"/>
      <name val="Calibri"/>
      <family val="2"/>
      <scheme val="minor"/>
    </font>
    <font>
      <sz val="11"/>
      <color theme="0" tint="-0.499984740745262"/>
      <name val="Calibri"/>
      <family val="2"/>
      <scheme val="minor"/>
    </font>
    <font>
      <b/>
      <sz val="11"/>
      <color theme="1"/>
      <name val="Arial"/>
      <family val="2"/>
    </font>
    <font>
      <b/>
      <sz val="11"/>
      <color theme="0" tint="-0.499984740745262"/>
      <name val="Arial"/>
      <family val="2"/>
    </font>
    <font>
      <sz val="8"/>
      <color theme="1"/>
      <name val="Arial"/>
      <family val="2"/>
    </font>
    <font>
      <sz val="10"/>
      <color theme="1"/>
      <name val="Arial"/>
      <family val="2"/>
    </font>
    <font>
      <b/>
      <sz val="10"/>
      <color theme="1"/>
      <name val="Arial"/>
      <family val="2"/>
    </font>
    <font>
      <b/>
      <sz val="10"/>
      <color theme="0" tint="-0.499984740745262"/>
      <name val="Arial"/>
      <family val="2"/>
    </font>
    <font>
      <sz val="10"/>
      <color theme="0" tint="-0.499984740745262"/>
      <name val="Arial"/>
      <family val="2"/>
    </font>
    <font>
      <u/>
      <sz val="10"/>
      <color theme="0" tint="-0.499984740745262"/>
      <name val="Arial"/>
      <family val="2"/>
    </font>
    <font>
      <b/>
      <sz val="12"/>
      <color theme="1"/>
      <name val="Arial"/>
      <family val="2"/>
    </font>
    <font>
      <sz val="11"/>
      <color theme="1"/>
      <name val="Wingdings"/>
      <charset val="2"/>
    </font>
    <font>
      <b/>
      <u/>
      <sz val="10"/>
      <color theme="1"/>
      <name val="Arial"/>
      <family val="2"/>
    </font>
    <font>
      <u/>
      <sz val="10"/>
      <color theme="1"/>
      <name val="Arial"/>
      <family val="2"/>
    </font>
    <font>
      <sz val="10"/>
      <color theme="1"/>
      <name val="Calibri"/>
      <family val="2"/>
    </font>
    <font>
      <sz val="10"/>
      <color theme="1"/>
      <name val="Wingdings"/>
      <charset val="2"/>
    </font>
    <font>
      <b/>
      <sz val="10"/>
      <color rgb="FFFF0000"/>
      <name val="Arial"/>
      <family val="2"/>
    </font>
    <font>
      <sz val="11"/>
      <name val="Wingdings"/>
      <charset val="2"/>
    </font>
    <font>
      <sz val="11"/>
      <color theme="0" tint="-0.499984740745262"/>
      <name val="Wingdings"/>
      <charset val="2"/>
    </font>
    <font>
      <sz val="10"/>
      <name val="Arial"/>
      <family val="2"/>
    </font>
    <font>
      <i/>
      <sz val="10"/>
      <color theme="0" tint="-0.499984740745262"/>
      <name val="Arial"/>
      <family val="2"/>
    </font>
    <font>
      <sz val="11"/>
      <color theme="0" tint="-0.34998626667073579"/>
      <name val="Calibri"/>
      <family val="2"/>
      <scheme val="minor"/>
    </font>
    <font>
      <sz val="11"/>
      <color theme="1"/>
      <name val="Arial"/>
      <family val="2"/>
    </font>
    <font>
      <sz val="10"/>
      <color rgb="FFFF0000"/>
      <name val="Arial"/>
      <family val="2"/>
    </font>
    <font>
      <b/>
      <strike/>
      <sz val="12"/>
      <color rgb="FFFF0000"/>
      <name val="Arial"/>
      <family val="2"/>
    </font>
    <font>
      <u/>
      <sz val="10"/>
      <color theme="2" tint="-0.249977111117893"/>
      <name val="Arial"/>
      <family val="2"/>
    </font>
    <font>
      <sz val="10"/>
      <color rgb="FF000000"/>
      <name val="Arial"/>
      <family val="2"/>
    </font>
    <font>
      <sz val="10"/>
      <color rgb="FF00B050"/>
      <name val="Arial"/>
      <family val="2"/>
    </font>
    <font>
      <sz val="10"/>
      <color theme="9"/>
      <name val="Arial"/>
      <family val="2"/>
    </font>
    <font>
      <sz val="10"/>
      <color rgb="FF7030A0"/>
      <name val="Arial"/>
      <family val="2"/>
    </font>
    <font>
      <b/>
      <strike/>
      <sz val="10"/>
      <color rgb="FF7030A0"/>
      <name val="Arial"/>
      <family val="2"/>
    </font>
    <font>
      <i/>
      <sz val="10"/>
      <color rgb="FF7030A0"/>
      <name val="Arial"/>
      <family val="2"/>
    </font>
    <font>
      <b/>
      <sz val="10"/>
      <name val="Arial"/>
      <family val="2"/>
    </font>
    <font>
      <b/>
      <sz val="11"/>
      <color theme="3"/>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rgb="FFFF0000"/>
      <name val="Calibri"/>
      <family val="2"/>
      <scheme val="minor"/>
    </font>
    <font>
      <b/>
      <sz val="14"/>
      <color theme="1"/>
      <name val="Calibri"/>
      <family val="2"/>
      <scheme val="minor"/>
    </font>
    <font>
      <sz val="11"/>
      <color rgb="FF7030A0"/>
      <name val="Calibri"/>
      <family val="2"/>
      <scheme val="minor"/>
    </font>
    <font>
      <b/>
      <sz val="10"/>
      <color theme="1"/>
      <name val="Calibri"/>
      <family val="2"/>
      <scheme val="minor"/>
    </font>
    <font>
      <b/>
      <sz val="11"/>
      <color rgb="FFFF0000"/>
      <name val="Calibri"/>
      <family val="2"/>
      <scheme val="minor"/>
    </font>
    <font>
      <sz val="11"/>
      <color rgb="FFFFC000"/>
      <name val="Calibri"/>
      <family val="2"/>
      <scheme val="minor"/>
    </font>
    <font>
      <b/>
      <sz val="11"/>
      <color rgb="FFFFC000"/>
      <name val="Calibri"/>
      <family val="2"/>
      <scheme val="minor"/>
    </font>
    <font>
      <i/>
      <sz val="11"/>
      <color theme="1"/>
      <name val="Calibri"/>
      <family val="2"/>
      <scheme val="minor"/>
    </font>
    <font>
      <sz val="11"/>
      <color rgb="FF00B050"/>
      <name val="Calibri"/>
      <family val="2"/>
      <scheme val="minor"/>
    </font>
    <font>
      <sz val="11"/>
      <color theme="3"/>
      <name val="Calibri"/>
      <family val="2"/>
      <scheme val="minor"/>
    </font>
    <font>
      <sz val="10"/>
      <color theme="0"/>
      <name val="Arial"/>
      <family val="2"/>
    </font>
    <font>
      <u/>
      <sz val="11"/>
      <color theme="1"/>
      <name val="Calibri"/>
      <family val="2"/>
      <scheme val="minor"/>
    </font>
    <font>
      <b/>
      <i/>
      <sz val="11"/>
      <color theme="1"/>
      <name val="Calibri"/>
      <family val="2"/>
      <scheme val="minor"/>
    </font>
    <font>
      <u/>
      <sz val="11"/>
      <color indexed="8"/>
      <name val="Calibri"/>
      <family val="2"/>
    </font>
    <font>
      <sz val="11"/>
      <name val="Calibri"/>
      <family val="2"/>
      <scheme val="minor"/>
    </font>
    <font>
      <i/>
      <sz val="10"/>
      <color rgb="FFFF0000"/>
      <name val="Arial"/>
      <family val="2"/>
    </font>
    <font>
      <sz val="11"/>
      <color rgb="FFFF0000"/>
      <name val="Wingdings"/>
      <charset val="2"/>
    </font>
    <font>
      <sz val="10"/>
      <color rgb="FFFF0000"/>
      <name val="Arial"/>
      <family val="2"/>
      <charset val="2"/>
    </font>
    <font>
      <u/>
      <sz val="10"/>
      <color theme="9"/>
      <name val="Arial"/>
      <family val="2"/>
    </font>
    <font>
      <u/>
      <sz val="10"/>
      <color rgb="FF00B050"/>
      <name val="Arial"/>
      <family val="2"/>
    </font>
    <font>
      <sz val="10"/>
      <color theme="2" tint="-0.249977111117893"/>
      <name val="Arial"/>
      <family val="2"/>
    </font>
    <font>
      <i/>
      <sz val="10"/>
      <color theme="1" tint="0.499984740745262"/>
      <name val="Arial"/>
      <family val="2"/>
    </font>
    <font>
      <b/>
      <sz val="12"/>
      <name val="Arial"/>
      <family val="2"/>
    </font>
    <font>
      <sz val="10"/>
      <color theme="1" tint="0.499984740745262"/>
      <name val="Arial"/>
      <family val="2"/>
    </font>
    <font>
      <u/>
      <sz val="10"/>
      <color theme="1" tint="0.499984740745262"/>
      <name val="Arial"/>
      <family val="2"/>
    </font>
    <font>
      <b/>
      <sz val="10"/>
      <color theme="1" tint="0.499984740745262"/>
      <name val="Arial"/>
      <family val="2"/>
    </font>
    <font>
      <sz val="11"/>
      <color theme="1" tint="0.499984740745262"/>
      <name val="Wingdings"/>
      <charset val="2"/>
    </font>
    <font>
      <sz val="10"/>
      <color theme="1" tint="0.499984740745262"/>
      <name val="Wingdings"/>
      <charset val="2"/>
    </font>
    <font>
      <u/>
      <sz val="10"/>
      <color theme="2" tint="-9.9978637043366805E-2"/>
      <name val="Arial"/>
      <family val="2"/>
    </font>
    <font>
      <sz val="10"/>
      <color theme="0" tint="-0.499984740745262"/>
      <name val="Wingdings"/>
      <charset val="2"/>
    </font>
    <font>
      <b/>
      <sz val="14"/>
      <name val="Calibri"/>
      <family val="2"/>
      <scheme val="minor"/>
    </font>
    <font>
      <sz val="10"/>
      <name val="Calibri"/>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lightGray"/>
    </fill>
    <fill>
      <patternFill patternType="solid">
        <fgColor indexed="65"/>
        <bgColor indexed="64"/>
      </patternFill>
    </fill>
    <fill>
      <patternFill patternType="solid">
        <fgColor theme="0" tint="-0.14996795556505021"/>
        <bgColor indexed="64"/>
      </patternFill>
    </fill>
    <fill>
      <patternFill patternType="solid">
        <fgColor theme="0"/>
        <bgColor theme="0"/>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theme="0"/>
      </patternFill>
    </fill>
    <fill>
      <patternFill patternType="solid">
        <fgColor theme="8" tint="0.79998168889431442"/>
        <bgColor indexed="64"/>
      </patternFill>
    </fill>
    <fill>
      <patternFill patternType="solid">
        <fgColor theme="8" tint="0.59999389629810485"/>
        <bgColor indexed="64"/>
      </patternFill>
    </fill>
  </fills>
  <borders count="37">
    <border>
      <left/>
      <right/>
      <top/>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ck">
        <color rgb="FFFF0000"/>
      </left>
      <right/>
      <top/>
      <bottom/>
      <diagonal/>
    </border>
    <border>
      <left style="thick">
        <color rgb="FFFF0000"/>
      </left>
      <right style="thick">
        <color rgb="FFFF0000"/>
      </right>
      <top style="thick">
        <color rgb="FFFF0000"/>
      </top>
      <bottom style="thick">
        <color rgb="FFFF0000"/>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theme="3"/>
      </left>
      <right style="thick">
        <color theme="3"/>
      </right>
      <top style="thick">
        <color theme="3"/>
      </top>
      <bottom style="thick">
        <color theme="3"/>
      </bottom>
      <diagonal/>
    </border>
    <border>
      <left/>
      <right style="thick">
        <color theme="3"/>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s>
  <cellStyleXfs count="1">
    <xf numFmtId="0" fontId="0" fillId="0" borderId="0"/>
  </cellStyleXfs>
  <cellXfs count="497">
    <xf numFmtId="0" fontId="0" fillId="0" borderId="0" xfId="0"/>
    <xf numFmtId="0" fontId="0" fillId="0" borderId="1" xfId="0" applyBorder="1"/>
    <xf numFmtId="0" fontId="5" fillId="0" borderId="0" xfId="0" applyFont="1"/>
    <xf numFmtId="0" fontId="11" fillId="0" borderId="0" xfId="0" applyFont="1"/>
    <xf numFmtId="0" fontId="11" fillId="0" borderId="0" xfId="0" applyFont="1" applyAlignment="1">
      <alignment vertical="center"/>
    </xf>
    <xf numFmtId="0" fontId="5" fillId="0" borderId="3" xfId="0" applyFont="1" applyBorder="1"/>
    <xf numFmtId="0" fontId="5" fillId="0" borderId="1" xfId="0" applyFont="1" applyBorder="1"/>
    <xf numFmtId="0" fontId="5" fillId="0" borderId="5" xfId="0" applyFont="1" applyBorder="1"/>
    <xf numFmtId="0" fontId="5" fillId="0" borderId="5" xfId="0" applyFont="1" applyBorder="1" applyAlignment="1">
      <alignmen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0" xfId="0" applyFont="1" applyAlignment="1">
      <alignment vertical="center" wrapText="1"/>
    </xf>
    <xf numFmtId="0" fontId="0" fillId="0" borderId="6" xfId="0" applyBorder="1" applyAlignment="1">
      <alignment horizontal="left" vertical="center"/>
    </xf>
    <xf numFmtId="0" fontId="0" fillId="0" borderId="6" xfId="0" applyBorder="1"/>
    <xf numFmtId="0" fontId="15" fillId="0" borderId="0" xfId="0" applyFont="1" applyAlignment="1">
      <alignment horizontal="center" vertical="center"/>
    </xf>
    <xf numFmtId="0" fontId="0" fillId="0" borderId="5" xfId="0" applyBorder="1"/>
    <xf numFmtId="0" fontId="15" fillId="0" borderId="2" xfId="0" applyFont="1" applyBorder="1" applyAlignment="1">
      <alignment horizontal="center" vertical="center"/>
    </xf>
    <xf numFmtId="0" fontId="0" fillId="0" borderId="3" xfId="0" applyBorder="1"/>
    <xf numFmtId="0" fontId="17" fillId="0" borderId="0" xfId="0" applyFont="1"/>
    <xf numFmtId="0" fontId="3" fillId="0" borderId="0" xfId="0" applyFont="1" applyAlignment="1">
      <alignment horizontal="left" vertical="center"/>
    </xf>
    <xf numFmtId="0" fontId="18" fillId="0" borderId="0" xfId="0" applyFont="1"/>
    <xf numFmtId="0" fontId="1" fillId="0" borderId="0" xfId="0" applyFont="1"/>
    <xf numFmtId="0" fontId="8" fillId="0" borderId="0" xfId="0" applyFont="1"/>
    <xf numFmtId="0" fontId="14" fillId="0" borderId="6" xfId="0" applyFont="1" applyBorder="1" applyAlignment="1">
      <alignment horizontal="left" vertical="center"/>
    </xf>
    <xf numFmtId="0" fontId="5" fillId="0" borderId="6" xfId="0" applyFont="1" applyBorder="1" applyAlignment="1">
      <alignment horizontal="left" vertical="center"/>
    </xf>
    <xf numFmtId="0" fontId="0" fillId="0" borderId="8" xfId="0" applyBorder="1" applyAlignment="1">
      <alignment horizontal="left" vertical="center"/>
    </xf>
    <xf numFmtId="0" fontId="15" fillId="0" borderId="0" xfId="0" applyFont="1" applyAlignment="1">
      <alignment vertical="center"/>
    </xf>
    <xf numFmtId="0" fontId="15" fillId="0" borderId="2" xfId="0" applyFont="1" applyBorder="1" applyAlignment="1">
      <alignment vertical="center"/>
    </xf>
    <xf numFmtId="0" fontId="16" fillId="0" borderId="0" xfId="0" applyFont="1" applyAlignment="1">
      <alignment horizontal="center"/>
    </xf>
    <xf numFmtId="0" fontId="17" fillId="0" borderId="0" xfId="0" applyFont="1" applyAlignment="1">
      <alignment vertical="center"/>
    </xf>
    <xf numFmtId="0" fontId="4" fillId="0" borderId="0" xfId="0" applyFont="1" applyAlignment="1">
      <alignment wrapText="1"/>
    </xf>
    <xf numFmtId="0" fontId="0" fillId="0" borderId="0" xfId="0" applyAlignment="1">
      <alignment horizontal="left"/>
    </xf>
    <xf numFmtId="0" fontId="5" fillId="0" borderId="0" xfId="0" applyFont="1" applyAlignment="1">
      <alignment horizontal="left"/>
    </xf>
    <xf numFmtId="0" fontId="8" fillId="0" borderId="0" xfId="0" applyFont="1" applyAlignment="1">
      <alignment horizontal="left" vertical="center"/>
    </xf>
    <xf numFmtId="0" fontId="11" fillId="0" borderId="0" xfId="0" applyFont="1" applyAlignment="1">
      <alignment horizontal="right" vertical="center"/>
    </xf>
    <xf numFmtId="0" fontId="11" fillId="0" borderId="0" xfId="0" applyFont="1" applyAlignment="1">
      <alignment horizontal="center"/>
    </xf>
    <xf numFmtId="0" fontId="5" fillId="0" borderId="0" xfId="0" applyFont="1" applyAlignment="1">
      <alignment horizontal="left" vertical="top" wrapText="1"/>
    </xf>
    <xf numFmtId="0" fontId="4" fillId="0" borderId="0" xfId="0" applyFont="1" applyAlignment="1">
      <alignment horizontal="center" vertical="top" wrapText="1"/>
    </xf>
    <xf numFmtId="0" fontId="5" fillId="0" borderId="0" xfId="0" applyFont="1" applyAlignment="1">
      <alignment horizontal="left" wrapText="1"/>
    </xf>
    <xf numFmtId="0" fontId="11" fillId="0" borderId="0" xfId="0" applyFont="1" applyAlignment="1">
      <alignment horizontal="center" vertical="center"/>
    </xf>
    <xf numFmtId="0" fontId="5" fillId="0" borderId="0" xfId="0" applyFont="1" applyAlignment="1">
      <alignment vertical="top" wrapText="1"/>
    </xf>
    <xf numFmtId="0" fontId="15" fillId="0" borderId="0" xfId="0" applyFont="1" applyAlignment="1">
      <alignment horizontal="left" vertical="center"/>
    </xf>
    <xf numFmtId="0" fontId="15" fillId="0" borderId="0" xfId="0" quotePrefix="1" applyFont="1" applyAlignment="1">
      <alignment horizontal="left" vertical="center" wrapText="1"/>
    </xf>
    <xf numFmtId="0" fontId="14" fillId="0" borderId="0" xfId="0" applyFont="1" applyAlignment="1">
      <alignment horizontal="left" vertical="center" wrapText="1"/>
    </xf>
    <xf numFmtId="0" fontId="5" fillId="0" borderId="0" xfId="0" applyFont="1" applyAlignment="1">
      <alignment horizontal="left" vertical="center"/>
    </xf>
    <xf numFmtId="0" fontId="18" fillId="0" borderId="0" xfId="0" applyFont="1" applyAlignment="1">
      <alignment vertical="top"/>
    </xf>
    <xf numFmtId="0" fontId="5" fillId="0" borderId="0" xfId="0" quotePrefix="1" applyFont="1" applyAlignment="1">
      <alignment horizontal="left" vertical="center" wrapText="1"/>
    </xf>
    <xf numFmtId="0" fontId="0" fillId="0" borderId="0" xfId="0" applyAlignment="1">
      <alignment horizontal="left" vertical="center"/>
    </xf>
    <xf numFmtId="0" fontId="18" fillId="0" borderId="0" xfId="0" applyFont="1" applyAlignment="1">
      <alignment vertical="center"/>
    </xf>
    <xf numFmtId="0" fontId="0" fillId="0" borderId="0" xfId="0" applyAlignment="1">
      <alignment horizontal="left" vertical="top" wrapText="1"/>
    </xf>
    <xf numFmtId="0" fontId="0" fillId="0" borderId="0" xfId="0" applyProtection="1">
      <protection hidden="1"/>
    </xf>
    <xf numFmtId="0" fontId="0" fillId="2" borderId="0" xfId="0" applyFill="1" applyProtection="1">
      <protection hidden="1"/>
    </xf>
    <xf numFmtId="0" fontId="37" fillId="2" borderId="0" xfId="0" applyFont="1" applyFill="1" applyProtection="1">
      <protection hidden="1"/>
    </xf>
    <xf numFmtId="0" fontId="37" fillId="0" borderId="0" xfId="0" applyFont="1" applyProtection="1">
      <protection hidden="1"/>
    </xf>
    <xf numFmtId="0" fontId="38" fillId="0" borderId="18" xfId="0" applyFont="1" applyBorder="1" applyProtection="1">
      <protection hidden="1"/>
    </xf>
    <xf numFmtId="0" fontId="38" fillId="0" borderId="19" xfId="0" applyFont="1" applyBorder="1" applyProtection="1">
      <protection hidden="1"/>
    </xf>
    <xf numFmtId="0" fontId="36" fillId="0" borderId="0" xfId="0" applyFont="1" applyAlignment="1" applyProtection="1">
      <alignment wrapText="1"/>
      <protection hidden="1"/>
    </xf>
    <xf numFmtId="0" fontId="33" fillId="0" borderId="22" xfId="0" applyFont="1" applyBorder="1" applyAlignment="1" applyProtection="1">
      <alignment horizontal="center"/>
      <protection hidden="1"/>
    </xf>
    <xf numFmtId="0" fontId="37" fillId="0" borderId="0" xfId="0" applyFont="1" applyAlignment="1" applyProtection="1">
      <alignment horizontal="center"/>
      <protection hidden="1"/>
    </xf>
    <xf numFmtId="0" fontId="0" fillId="0" borderId="0" xfId="0" applyAlignment="1" applyProtection="1">
      <alignment horizontal="center"/>
      <protection hidden="1"/>
    </xf>
    <xf numFmtId="0" fontId="0" fillId="3" borderId="24" xfId="0" applyFill="1" applyBorder="1" applyAlignment="1" applyProtection="1">
      <alignment vertical="center"/>
      <protection locked="0" hidden="1"/>
    </xf>
    <xf numFmtId="0" fontId="0" fillId="0" borderId="24" xfId="0" applyBorder="1" applyProtection="1">
      <protection hidden="1"/>
    </xf>
    <xf numFmtId="0" fontId="0" fillId="0" borderId="8" xfId="0" applyBorder="1" applyProtection="1">
      <protection hidden="1"/>
    </xf>
    <xf numFmtId="0" fontId="0" fillId="0" borderId="2" xfId="0" applyBorder="1" applyProtection="1">
      <protection hidden="1"/>
    </xf>
    <xf numFmtId="0" fontId="0" fillId="3" borderId="25" xfId="0" applyFill="1" applyBorder="1" applyAlignment="1" applyProtection="1">
      <alignment vertical="center"/>
      <protection locked="0" hidden="1"/>
    </xf>
    <xf numFmtId="0" fontId="0" fillId="0" borderId="25" xfId="0" applyBorder="1" applyProtection="1">
      <protection hidden="1"/>
    </xf>
    <xf numFmtId="0" fontId="0" fillId="0" borderId="6" xfId="0" applyBorder="1" applyProtection="1">
      <protection hidden="1"/>
    </xf>
    <xf numFmtId="0" fontId="0" fillId="3" borderId="26" xfId="0" applyFill="1" applyBorder="1" applyAlignment="1" applyProtection="1">
      <alignment vertical="center"/>
      <protection locked="0" hidden="1"/>
    </xf>
    <xf numFmtId="0" fontId="0" fillId="0" borderId="26" xfId="0" applyBorder="1" applyProtection="1">
      <protection hidden="1"/>
    </xf>
    <xf numFmtId="0" fontId="0" fillId="0" borderId="4" xfId="0" applyBorder="1" applyProtection="1">
      <protection hidden="1"/>
    </xf>
    <xf numFmtId="0" fontId="0" fillId="0" borderId="1" xfId="0" applyBorder="1" applyProtection="1">
      <protection hidden="1"/>
    </xf>
    <xf numFmtId="0" fontId="0" fillId="0" borderId="26" xfId="0" applyBorder="1" applyAlignment="1" applyProtection="1">
      <alignment horizontal="left" vertical="top"/>
      <protection hidden="1"/>
    </xf>
    <xf numFmtId="0" fontId="0" fillId="0" borderId="6" xfId="0" applyBorder="1" applyAlignment="1" applyProtection="1">
      <alignment wrapText="1"/>
      <protection hidden="1"/>
    </xf>
    <xf numFmtId="0" fontId="0" fillId="0" borderId="27" xfId="0" applyBorder="1" applyProtection="1">
      <protection hidden="1"/>
    </xf>
    <xf numFmtId="0" fontId="40" fillId="0" borderId="28" xfId="0" applyFont="1" applyBorder="1" applyProtection="1">
      <protection hidden="1"/>
    </xf>
    <xf numFmtId="0" fontId="36" fillId="0" borderId="29" xfId="0" applyFont="1" applyBorder="1" applyProtection="1">
      <protection hidden="1"/>
    </xf>
    <xf numFmtId="0" fontId="36" fillId="0" borderId="12" xfId="0" applyFont="1" applyBorder="1" applyProtection="1">
      <protection hidden="1"/>
    </xf>
    <xf numFmtId="0" fontId="0" fillId="0" borderId="26" xfId="0" applyBorder="1" applyAlignment="1" applyProtection="1">
      <alignment horizontal="left" vertical="top" wrapText="1"/>
      <protection hidden="1"/>
    </xf>
    <xf numFmtId="0" fontId="34" fillId="0" borderId="5" xfId="0" applyFont="1" applyBorder="1" applyAlignment="1" applyProtection="1">
      <alignment vertical="center" wrapText="1"/>
      <protection hidden="1"/>
    </xf>
    <xf numFmtId="0" fontId="36" fillId="0" borderId="30" xfId="0" applyFont="1" applyBorder="1" applyAlignment="1" applyProtection="1">
      <alignment vertical="center" wrapText="1"/>
      <protection hidden="1"/>
    </xf>
    <xf numFmtId="0" fontId="36" fillId="0" borderId="11" xfId="0" applyFont="1" applyBorder="1" applyAlignment="1" applyProtection="1">
      <alignment vertical="center" wrapText="1"/>
      <protection hidden="1"/>
    </xf>
    <xf numFmtId="0" fontId="36" fillId="0" borderId="30" xfId="0" applyFont="1" applyBorder="1" applyAlignment="1" applyProtection="1">
      <alignment vertical="center"/>
      <protection hidden="1"/>
    </xf>
    <xf numFmtId="0" fontId="36" fillId="0" borderId="32" xfId="0" applyFont="1" applyBorder="1" applyProtection="1">
      <protection hidden="1"/>
    </xf>
    <xf numFmtId="0" fontId="37" fillId="0" borderId="0" xfId="0" applyFont="1" applyAlignment="1" applyProtection="1">
      <alignment horizontal="left" vertical="center"/>
      <protection hidden="1"/>
    </xf>
    <xf numFmtId="0" fontId="33" fillId="0" borderId="22" xfId="0" applyFont="1" applyBorder="1" applyAlignment="1" applyProtection="1">
      <alignment horizontal="center" vertical="center"/>
      <protection hidden="1"/>
    </xf>
    <xf numFmtId="0" fontId="36" fillId="0" borderId="0" xfId="0" applyFont="1" applyProtection="1">
      <protection hidden="1"/>
    </xf>
    <xf numFmtId="0" fontId="0" fillId="0" borderId="0" xfId="0" applyAlignment="1" applyProtection="1">
      <alignment horizontal="center" vertical="center"/>
      <protection hidden="1"/>
    </xf>
    <xf numFmtId="0" fontId="37" fillId="2" borderId="0" xfId="0" applyFont="1" applyFill="1" applyAlignment="1" applyProtection="1">
      <alignment horizontal="left" vertical="top" wrapText="1"/>
      <protection hidden="1"/>
    </xf>
    <xf numFmtId="0" fontId="0" fillId="2" borderId="0" xfId="0" applyFill="1" applyAlignment="1" applyProtection="1">
      <alignment vertical="top" wrapText="1"/>
      <protection hidden="1"/>
    </xf>
    <xf numFmtId="0" fontId="37" fillId="2" borderId="0" xfId="0" applyFont="1" applyFill="1" applyAlignment="1" applyProtection="1">
      <alignment vertical="top" wrapText="1"/>
      <protection hidden="1"/>
    </xf>
    <xf numFmtId="0" fontId="37" fillId="0" borderId="5" xfId="0" applyFont="1" applyBorder="1" applyAlignment="1" applyProtection="1">
      <alignment horizontal="center" vertical="center"/>
      <protection hidden="1"/>
    </xf>
    <xf numFmtId="0" fontId="43" fillId="4" borderId="7" xfId="0" applyFont="1" applyFill="1" applyBorder="1" applyAlignment="1" applyProtection="1">
      <alignment horizontal="center" vertical="center" wrapText="1"/>
      <protection hidden="1"/>
    </xf>
    <xf numFmtId="0" fontId="43" fillId="4" borderId="25" xfId="0" applyFont="1" applyFill="1" applyBorder="1" applyAlignment="1" applyProtection="1">
      <alignment horizontal="center" vertical="center" wrapText="1"/>
      <protection hidden="1"/>
    </xf>
    <xf numFmtId="0" fontId="43" fillId="4" borderId="5" xfId="0" applyFont="1" applyFill="1" applyBorder="1" applyAlignment="1" applyProtection="1">
      <alignment horizontal="center" vertical="center" wrapText="1"/>
      <protection hidden="1"/>
    </xf>
    <xf numFmtId="0" fontId="43" fillId="4" borderId="3" xfId="0" applyFont="1" applyFill="1" applyBorder="1" applyAlignment="1" applyProtection="1">
      <alignment horizontal="center" vertical="center" wrapText="1"/>
      <protection hidden="1"/>
    </xf>
    <xf numFmtId="0" fontId="0" fillId="2" borderId="0" xfId="0" applyFill="1" applyAlignment="1" applyProtection="1">
      <alignment horizontal="left" vertical="top" wrapText="1"/>
      <protection hidden="1"/>
    </xf>
    <xf numFmtId="0" fontId="42" fillId="0" borderId="7" xfId="0" applyFont="1" applyBorder="1" applyAlignment="1" applyProtection="1">
      <alignment horizontal="center" wrapText="1"/>
      <protection hidden="1"/>
    </xf>
    <xf numFmtId="164" fontId="0" fillId="5" borderId="0" xfId="0" applyNumberFormat="1" applyFill="1" applyProtection="1">
      <protection hidden="1"/>
    </xf>
    <xf numFmtId="0" fontId="37" fillId="5" borderId="5" xfId="0" applyFont="1" applyFill="1" applyBorder="1" applyAlignment="1" applyProtection="1">
      <alignment horizontal="center" vertical="center"/>
      <protection hidden="1"/>
    </xf>
    <xf numFmtId="49" fontId="45" fillId="3" borderId="30" xfId="0" applyNumberFormat="1" applyFont="1" applyFill="1" applyBorder="1" applyAlignment="1" applyProtection="1">
      <alignment horizontal="center" vertical="center" wrapText="1"/>
      <protection locked="0" hidden="1"/>
    </xf>
    <xf numFmtId="0" fontId="0" fillId="4" borderId="30" xfId="0" applyFill="1" applyBorder="1" applyProtection="1">
      <protection hidden="1"/>
    </xf>
    <xf numFmtId="0" fontId="0" fillId="4" borderId="30" xfId="0" applyFill="1" applyBorder="1" applyAlignment="1" applyProtection="1">
      <alignment horizontal="center" vertical="center"/>
      <protection hidden="1"/>
    </xf>
    <xf numFmtId="0" fontId="43" fillId="4" borderId="32" xfId="0" applyFont="1" applyFill="1" applyBorder="1" applyAlignment="1" applyProtection="1">
      <alignment horizontal="center" vertical="center" wrapText="1"/>
      <protection hidden="1"/>
    </xf>
    <xf numFmtId="0" fontId="45" fillId="0" borderId="11" xfId="0" applyFont="1" applyBorder="1" applyAlignment="1" applyProtection="1">
      <alignment vertical="center"/>
      <protection locked="0" hidden="1"/>
    </xf>
    <xf numFmtId="0" fontId="0" fillId="0" borderId="30" xfId="0" applyBorder="1" applyAlignment="1" applyProtection="1">
      <alignment horizontal="center" vertical="center" wrapText="1"/>
      <protection hidden="1"/>
    </xf>
    <xf numFmtId="9" fontId="37" fillId="2" borderId="0" xfId="0" applyNumberFormat="1" applyFont="1" applyFill="1" applyAlignment="1" applyProtection="1">
      <alignment vertical="top" wrapText="1"/>
      <protection hidden="1"/>
    </xf>
    <xf numFmtId="0" fontId="37" fillId="2" borderId="6" xfId="0" applyFont="1" applyFill="1" applyBorder="1" applyProtection="1">
      <protection hidden="1"/>
    </xf>
    <xf numFmtId="9" fontId="37" fillId="2" borderId="0" xfId="0" applyNumberFormat="1" applyFont="1" applyFill="1" applyProtection="1">
      <protection hidden="1"/>
    </xf>
    <xf numFmtId="0" fontId="36" fillId="2" borderId="7" xfId="0" applyFont="1" applyFill="1" applyBorder="1" applyAlignment="1" applyProtection="1">
      <alignment vertical="top" wrapText="1"/>
      <protection hidden="1"/>
    </xf>
    <xf numFmtId="0" fontId="36" fillId="2" borderId="5" xfId="0" applyFont="1" applyFill="1" applyBorder="1" applyAlignment="1" applyProtection="1">
      <alignment vertical="top" wrapText="1"/>
      <protection hidden="1"/>
    </xf>
    <xf numFmtId="0" fontId="45" fillId="6" borderId="25" xfId="0" applyFont="1" applyFill="1" applyBorder="1" applyAlignment="1" applyProtection="1">
      <alignment vertical="center"/>
      <protection locked="0" hidden="1"/>
    </xf>
    <xf numFmtId="0" fontId="0" fillId="4" borderId="25" xfId="0" applyFill="1" applyBorder="1" applyAlignment="1" applyProtection="1">
      <alignment horizontal="center" vertical="center"/>
      <protection hidden="1"/>
    </xf>
    <xf numFmtId="0" fontId="0" fillId="0" borderId="0" xfId="0" applyAlignment="1" applyProtection="1">
      <alignment horizontal="right"/>
      <protection hidden="1"/>
    </xf>
    <xf numFmtId="0" fontId="0" fillId="6" borderId="25" xfId="0" applyFill="1" applyBorder="1" applyAlignment="1" applyProtection="1">
      <alignment horizontal="center" vertical="center"/>
      <protection locked="0" hidden="1"/>
    </xf>
    <xf numFmtId="0" fontId="0" fillId="0" borderId="0" xfId="0" applyAlignment="1" applyProtection="1">
      <alignment horizontal="right" wrapText="1"/>
      <protection hidden="1"/>
    </xf>
    <xf numFmtId="0" fontId="0" fillId="6" borderId="25" xfId="0" applyFill="1" applyBorder="1" applyAlignment="1" applyProtection="1">
      <alignment vertical="center"/>
      <protection locked="0" hidden="1"/>
    </xf>
    <xf numFmtId="0" fontId="34" fillId="2" borderId="6" xfId="0" applyFont="1" applyFill="1" applyBorder="1" applyProtection="1">
      <protection hidden="1"/>
    </xf>
    <xf numFmtId="0" fontId="34" fillId="2" borderId="0" xfId="0" applyFont="1" applyFill="1" applyProtection="1">
      <protection hidden="1"/>
    </xf>
    <xf numFmtId="9" fontId="34" fillId="2" borderId="0" xfId="0" applyNumberFormat="1" applyFont="1" applyFill="1" applyProtection="1">
      <protection hidden="1"/>
    </xf>
    <xf numFmtId="0" fontId="36" fillId="2" borderId="32" xfId="0" applyFont="1" applyFill="1" applyBorder="1" applyAlignment="1" applyProtection="1">
      <alignment vertical="top" wrapText="1"/>
      <protection hidden="1"/>
    </xf>
    <xf numFmtId="1" fontId="37" fillId="2" borderId="0" xfId="0" applyNumberFormat="1" applyFont="1" applyFill="1" applyProtection="1">
      <protection hidden="1"/>
    </xf>
    <xf numFmtId="0" fontId="36" fillId="2" borderId="0" xfId="0" applyFont="1" applyFill="1" applyAlignment="1" applyProtection="1">
      <alignment vertical="top" wrapText="1"/>
      <protection hidden="1"/>
    </xf>
    <xf numFmtId="0" fontId="45" fillId="3" borderId="25" xfId="0" applyFont="1" applyFill="1" applyBorder="1" applyAlignment="1" applyProtection="1">
      <alignment vertical="center"/>
      <protection locked="0" hidden="1"/>
    </xf>
    <xf numFmtId="0" fontId="0" fillId="6" borderId="25" xfId="0" applyFill="1" applyBorder="1" applyAlignment="1" applyProtection="1">
      <alignment horizontal="left" vertical="center"/>
      <protection locked="0" hidden="1"/>
    </xf>
    <xf numFmtId="0" fontId="0" fillId="4" borderId="26" xfId="0" applyFill="1" applyBorder="1" applyAlignment="1" applyProtection="1">
      <alignment horizontal="center" vertical="center"/>
      <protection hidden="1"/>
    </xf>
    <xf numFmtId="0" fontId="0" fillId="0" borderId="2" xfId="0" applyBorder="1" applyAlignment="1" applyProtection="1">
      <alignment wrapText="1"/>
      <protection hidden="1"/>
    </xf>
    <xf numFmtId="0" fontId="0" fillId="0" borderId="7" xfId="0" applyBorder="1" applyProtection="1">
      <protection hidden="1"/>
    </xf>
    <xf numFmtId="0" fontId="0" fillId="0" borderId="0" xfId="0" applyAlignment="1" applyProtection="1">
      <alignment wrapText="1"/>
      <protection hidden="1"/>
    </xf>
    <xf numFmtId="0" fontId="0" fillId="0" borderId="5" xfId="0" applyBorder="1" applyProtection="1">
      <protection hidden="1"/>
    </xf>
    <xf numFmtId="1" fontId="34" fillId="2" borderId="0" xfId="0" applyNumberFormat="1" applyFont="1" applyFill="1" applyProtection="1">
      <protection hidden="1"/>
    </xf>
    <xf numFmtId="0" fontId="36" fillId="7" borderId="32" xfId="0" applyFont="1" applyFill="1" applyBorder="1" applyAlignment="1" applyProtection="1">
      <alignment horizontal="left"/>
      <protection hidden="1"/>
    </xf>
    <xf numFmtId="10" fontId="37" fillId="2" borderId="0" xfId="0" applyNumberFormat="1" applyFont="1" applyFill="1" applyProtection="1">
      <protection hidden="1"/>
    </xf>
    <xf numFmtId="0" fontId="36" fillId="7" borderId="2" xfId="0" applyFont="1" applyFill="1" applyBorder="1" applyAlignment="1" applyProtection="1">
      <alignment horizontal="left"/>
      <protection hidden="1"/>
    </xf>
    <xf numFmtId="0" fontId="0" fillId="0" borderId="33" xfId="0" applyBorder="1" applyProtection="1">
      <protection hidden="1"/>
    </xf>
    <xf numFmtId="0" fontId="46" fillId="0" borderId="10" xfId="0" applyFont="1" applyBorder="1" applyProtection="1">
      <protection hidden="1"/>
    </xf>
    <xf numFmtId="0" fontId="0" fillId="0" borderId="3" xfId="0" applyBorder="1" applyProtection="1">
      <protection hidden="1"/>
    </xf>
    <xf numFmtId="0" fontId="36" fillId="7" borderId="7" xfId="0" applyFont="1" applyFill="1" applyBorder="1" applyAlignment="1" applyProtection="1">
      <alignment horizontal="left"/>
      <protection hidden="1"/>
    </xf>
    <xf numFmtId="0" fontId="0" fillId="0" borderId="34" xfId="0" applyBorder="1" applyProtection="1">
      <protection hidden="1"/>
    </xf>
    <xf numFmtId="0" fontId="43" fillId="0" borderId="9" xfId="0" applyFont="1" applyBorder="1" applyProtection="1">
      <protection hidden="1"/>
    </xf>
    <xf numFmtId="0" fontId="36" fillId="0" borderId="5" xfId="0" applyFont="1" applyBorder="1" applyProtection="1">
      <protection hidden="1"/>
    </xf>
    <xf numFmtId="0" fontId="47" fillId="0" borderId="9" xfId="0" applyFont="1" applyBorder="1" applyProtection="1">
      <protection hidden="1"/>
    </xf>
    <xf numFmtId="0" fontId="36" fillId="7" borderId="5" xfId="0" applyFont="1" applyFill="1" applyBorder="1" applyAlignment="1" applyProtection="1">
      <alignment horizontal="left"/>
      <protection hidden="1"/>
    </xf>
    <xf numFmtId="0" fontId="0" fillId="0" borderId="9" xfId="0" applyBorder="1" applyProtection="1">
      <protection hidden="1"/>
    </xf>
    <xf numFmtId="0" fontId="34" fillId="2" borderId="6" xfId="0" applyFont="1" applyFill="1" applyBorder="1" applyAlignment="1" applyProtection="1">
      <alignment horizontal="right" wrapText="1"/>
      <protection hidden="1"/>
    </xf>
    <xf numFmtId="0" fontId="34" fillId="2" borderId="0" xfId="0" applyFont="1" applyFill="1" applyAlignment="1" applyProtection="1">
      <alignment horizontal="right" wrapText="1"/>
      <protection hidden="1"/>
    </xf>
    <xf numFmtId="9" fontId="34" fillId="2" borderId="0" xfId="0" applyNumberFormat="1" applyFont="1" applyFill="1" applyAlignment="1" applyProtection="1">
      <alignment horizontal="right" vertical="center" wrapText="1"/>
      <protection hidden="1"/>
    </xf>
    <xf numFmtId="9" fontId="34" fillId="2" borderId="0" xfId="0" applyNumberFormat="1" applyFont="1" applyFill="1" applyAlignment="1" applyProtection="1">
      <alignment horizontal="right" wrapText="1"/>
      <protection hidden="1"/>
    </xf>
    <xf numFmtId="0" fontId="35" fillId="0" borderId="9" xfId="0" applyFont="1" applyBorder="1" applyProtection="1">
      <protection hidden="1"/>
    </xf>
    <xf numFmtId="0" fontId="34" fillId="2" borderId="0" xfId="0" applyFont="1" applyFill="1" applyAlignment="1" applyProtection="1">
      <alignment horizontal="center" wrapText="1"/>
      <protection hidden="1"/>
    </xf>
    <xf numFmtId="9" fontId="34" fillId="2" borderId="0" xfId="0" applyNumberFormat="1" applyFont="1" applyFill="1" applyAlignment="1" applyProtection="1">
      <alignment horizontal="center" vertical="center" wrapText="1"/>
      <protection hidden="1"/>
    </xf>
    <xf numFmtId="0" fontId="36" fillId="7" borderId="0" xfId="0" applyFont="1" applyFill="1" applyAlignment="1" applyProtection="1">
      <alignment horizontal="left"/>
      <protection hidden="1"/>
    </xf>
    <xf numFmtId="0" fontId="36" fillId="0" borderId="35" xfId="0" applyFont="1" applyBorder="1" applyProtection="1">
      <protection hidden="1"/>
    </xf>
    <xf numFmtId="0" fontId="36" fillId="0" borderId="36" xfId="0" applyFont="1" applyBorder="1" applyProtection="1">
      <protection hidden="1"/>
    </xf>
    <xf numFmtId="0" fontId="36" fillId="0" borderId="26" xfId="0" applyFont="1" applyBorder="1" applyAlignment="1" applyProtection="1">
      <alignment vertical="center" wrapText="1"/>
      <protection hidden="1"/>
    </xf>
    <xf numFmtId="0" fontId="36" fillId="0" borderId="0" xfId="0" applyFont="1" applyAlignment="1" applyProtection="1">
      <alignment vertical="center" wrapText="1"/>
      <protection hidden="1"/>
    </xf>
    <xf numFmtId="0" fontId="39" fillId="0" borderId="0" xfId="0" applyFont="1" applyProtection="1">
      <protection hidden="1"/>
    </xf>
    <xf numFmtId="0" fontId="48" fillId="0" borderId="0" xfId="0" applyFont="1" applyAlignment="1" applyProtection="1">
      <alignment vertical="center"/>
      <protection hidden="1"/>
    </xf>
    <xf numFmtId="0" fontId="0" fillId="11" borderId="0" xfId="0" applyFill="1" applyProtection="1">
      <protection hidden="1"/>
    </xf>
    <xf numFmtId="0" fontId="0" fillId="11" borderId="13" xfId="0" applyFill="1" applyBorder="1" applyProtection="1">
      <protection hidden="1"/>
    </xf>
    <xf numFmtId="0" fontId="48" fillId="0" borderId="0" xfId="0" applyFont="1" applyProtection="1">
      <protection hidden="1"/>
    </xf>
    <xf numFmtId="0" fontId="0" fillId="11" borderId="9" xfId="0" applyFill="1" applyBorder="1" applyAlignment="1" applyProtection="1">
      <alignment horizontal="left"/>
      <protection hidden="1"/>
    </xf>
    <xf numFmtId="0" fontId="0" fillId="11" borderId="0" xfId="0" applyFill="1" applyAlignment="1" applyProtection="1">
      <alignment horizontal="left"/>
      <protection hidden="1"/>
    </xf>
    <xf numFmtId="0" fontId="45" fillId="11" borderId="0" xfId="0" applyFont="1" applyFill="1" applyAlignment="1" applyProtection="1">
      <alignment horizontal="left"/>
      <protection hidden="1"/>
    </xf>
    <xf numFmtId="0" fontId="45" fillId="11" borderId="0" xfId="0" applyFont="1" applyFill="1" applyProtection="1">
      <protection hidden="1"/>
    </xf>
    <xf numFmtId="0" fontId="45" fillId="11" borderId="13" xfId="0" applyFont="1" applyFill="1" applyBorder="1" applyProtection="1">
      <protection hidden="1"/>
    </xf>
    <xf numFmtId="0" fontId="0" fillId="0" borderId="0" xfId="0" applyAlignment="1" applyProtection="1">
      <alignment horizontal="left"/>
      <protection hidden="1"/>
    </xf>
    <xf numFmtId="0" fontId="36" fillId="2" borderId="12" xfId="0" applyFont="1" applyFill="1" applyBorder="1" applyAlignment="1" applyProtection="1">
      <alignment horizontal="center"/>
      <protection hidden="1"/>
    </xf>
    <xf numFmtId="0" fontId="36" fillId="2" borderId="16" xfId="0" applyFont="1" applyFill="1" applyBorder="1" applyAlignment="1" applyProtection="1">
      <alignment horizontal="center"/>
      <protection hidden="1"/>
    </xf>
    <xf numFmtId="0" fontId="36" fillId="2" borderId="17" xfId="0" applyFont="1" applyFill="1" applyBorder="1" applyAlignment="1" applyProtection="1">
      <alignment horizontal="center"/>
      <protection hidden="1"/>
    </xf>
    <xf numFmtId="0" fontId="36" fillId="2" borderId="9" xfId="0" applyFont="1" applyFill="1" applyBorder="1" applyAlignment="1" applyProtection="1">
      <alignment horizontal="center"/>
      <protection hidden="1"/>
    </xf>
    <xf numFmtId="0" fontId="36" fillId="2" borderId="0" xfId="0" applyFont="1" applyFill="1" applyAlignment="1" applyProtection="1">
      <alignment horizontal="center"/>
      <protection hidden="1"/>
    </xf>
    <xf numFmtId="0" fontId="36" fillId="2" borderId="13" xfId="0" applyFont="1" applyFill="1" applyBorder="1" applyAlignment="1" applyProtection="1">
      <alignment horizontal="center"/>
      <protection hidden="1"/>
    </xf>
    <xf numFmtId="0" fontId="0" fillId="0" borderId="13" xfId="0" applyBorder="1" applyProtection="1">
      <protection hidden="1"/>
    </xf>
    <xf numFmtId="0" fontId="0" fillId="11" borderId="9" xfId="0" applyFill="1" applyBorder="1" applyProtection="1">
      <protection hidden="1"/>
    </xf>
    <xf numFmtId="0" fontId="50" fillId="11" borderId="0" xfId="0" applyFont="1" applyFill="1" applyProtection="1">
      <protection hidden="1"/>
    </xf>
    <xf numFmtId="0" fontId="0" fillId="11" borderId="0" xfId="0" applyFill="1" applyProtection="1">
      <protection locked="0" hidden="1"/>
    </xf>
    <xf numFmtId="0" fontId="42" fillId="2" borderId="0" xfId="0" applyFont="1" applyFill="1" applyAlignment="1" applyProtection="1">
      <alignment horizontal="center"/>
      <protection hidden="1"/>
    </xf>
    <xf numFmtId="0" fontId="0" fillId="2" borderId="0" xfId="0" applyFill="1" applyAlignment="1" applyProtection="1">
      <alignment horizontal="left"/>
      <protection hidden="1"/>
    </xf>
    <xf numFmtId="0" fontId="0" fillId="11" borderId="12" xfId="0" applyFill="1" applyBorder="1" applyAlignment="1" applyProtection="1">
      <alignment horizontal="right"/>
      <protection hidden="1"/>
    </xf>
    <xf numFmtId="0" fontId="0" fillId="11" borderId="16" xfId="0" applyFill="1" applyBorder="1" applyAlignment="1" applyProtection="1">
      <alignment horizontal="right"/>
      <protection hidden="1"/>
    </xf>
    <xf numFmtId="0" fontId="50" fillId="11" borderId="16" xfId="0" applyFont="1" applyFill="1" applyBorder="1" applyAlignment="1" applyProtection="1">
      <alignment horizontal="left"/>
      <protection hidden="1"/>
    </xf>
    <xf numFmtId="0" fontId="50" fillId="11" borderId="17" xfId="0" applyFont="1" applyFill="1" applyBorder="1" applyAlignment="1" applyProtection="1">
      <alignment horizontal="left"/>
      <protection hidden="1"/>
    </xf>
    <xf numFmtId="0" fontId="0" fillId="11" borderId="9" xfId="0" applyFill="1" applyBorder="1" applyAlignment="1" applyProtection="1">
      <alignment horizontal="right"/>
      <protection hidden="1"/>
    </xf>
    <xf numFmtId="0" fontId="0" fillId="11" borderId="0" xfId="0" applyFill="1" applyAlignment="1" applyProtection="1">
      <alignment horizontal="right"/>
      <protection hidden="1"/>
    </xf>
    <xf numFmtId="0" fontId="50" fillId="11" borderId="0" xfId="0" applyFont="1" applyFill="1" applyAlignment="1" applyProtection="1">
      <alignment horizontal="left"/>
      <protection hidden="1"/>
    </xf>
    <xf numFmtId="0" fontId="50" fillId="11" borderId="13" xfId="0" applyFont="1" applyFill="1" applyBorder="1" applyAlignment="1" applyProtection="1">
      <alignment horizontal="left"/>
      <protection hidden="1"/>
    </xf>
    <xf numFmtId="0" fontId="0" fillId="11" borderId="9" xfId="0" applyFill="1" applyBorder="1" applyAlignment="1" applyProtection="1">
      <alignment horizontal="left" vertical="top"/>
      <protection locked="0" hidden="1"/>
    </xf>
    <xf numFmtId="0" fontId="0" fillId="11" borderId="0" xfId="0" applyFill="1" applyAlignment="1" applyProtection="1">
      <alignment horizontal="left" vertical="top"/>
      <protection locked="0" hidden="1"/>
    </xf>
    <xf numFmtId="0" fontId="36" fillId="2" borderId="0" xfId="0" applyFont="1" applyFill="1" applyAlignment="1" applyProtection="1">
      <alignment horizontal="left"/>
      <protection hidden="1"/>
    </xf>
    <xf numFmtId="0" fontId="0" fillId="0" borderId="12" xfId="0" applyBorder="1" applyProtection="1">
      <protection hidden="1"/>
    </xf>
    <xf numFmtId="0" fontId="0" fillId="0" borderId="16" xfId="0" applyBorder="1" applyProtection="1">
      <protection hidden="1"/>
    </xf>
    <xf numFmtId="0" fontId="0" fillId="0" borderId="17" xfId="0" applyBorder="1" applyProtection="1">
      <protection hidden="1"/>
    </xf>
    <xf numFmtId="0" fontId="36" fillId="0" borderId="9" xfId="0" applyFont="1" applyBorder="1" applyAlignment="1" applyProtection="1">
      <alignment horizontal="center"/>
      <protection hidden="1"/>
    </xf>
    <xf numFmtId="0" fontId="36" fillId="0" borderId="0" xfId="0" applyFont="1" applyAlignment="1" applyProtection="1">
      <alignment horizontal="center"/>
      <protection hidden="1"/>
    </xf>
    <xf numFmtId="0" fontId="36" fillId="0" borderId="13" xfId="0" applyFont="1" applyBorder="1" applyAlignment="1" applyProtection="1">
      <alignment horizontal="center"/>
      <protection hidden="1"/>
    </xf>
    <xf numFmtId="0" fontId="16" fillId="0" borderId="0" xfId="0" applyFont="1" applyAlignment="1">
      <alignment wrapText="1"/>
    </xf>
    <xf numFmtId="0" fontId="23" fillId="0" borderId="0" xfId="0" applyFont="1" applyAlignment="1">
      <alignment wrapText="1"/>
    </xf>
    <xf numFmtId="0" fontId="54" fillId="0" borderId="0" xfId="0" applyFont="1" applyAlignment="1">
      <alignment wrapText="1"/>
    </xf>
    <xf numFmtId="0" fontId="23" fillId="0" borderId="0" xfId="0" applyFont="1" applyAlignment="1">
      <alignment horizontal="left" wrapText="1"/>
    </xf>
    <xf numFmtId="0" fontId="53" fillId="0" borderId="0" xfId="0" applyFont="1" applyAlignment="1">
      <alignment horizontal="center" wrapText="1"/>
    </xf>
    <xf numFmtId="0" fontId="8" fillId="0" borderId="0" xfId="0" applyFont="1" applyAlignment="1">
      <alignment horizontal="left" vertical="center" wrapText="1"/>
    </xf>
    <xf numFmtId="0" fontId="23" fillId="0" borderId="0" xfId="0" applyFont="1" applyAlignment="1">
      <alignment horizontal="center" wrapText="1"/>
    </xf>
    <xf numFmtId="0" fontId="55" fillId="0" borderId="0" xfId="0" applyFont="1" applyAlignment="1">
      <alignment wrapText="1"/>
    </xf>
    <xf numFmtId="0" fontId="54" fillId="0" borderId="0" xfId="0" applyFont="1" applyAlignment="1">
      <alignment horizontal="center" wrapText="1"/>
    </xf>
    <xf numFmtId="0" fontId="0" fillId="0" borderId="9" xfId="0" applyBorder="1"/>
    <xf numFmtId="0" fontId="0" fillId="0" borderId="10" xfId="0" applyBorder="1"/>
    <xf numFmtId="0" fontId="0" fillId="0" borderId="14" xfId="0" applyBorder="1"/>
    <xf numFmtId="0" fontId="0" fillId="0" borderId="14" xfId="0" applyBorder="1" applyProtection="1">
      <protection hidden="1"/>
    </xf>
    <xf numFmtId="0" fontId="0" fillId="0" borderId="15" xfId="0" applyBorder="1" applyProtection="1">
      <protection hidden="1"/>
    </xf>
    <xf numFmtId="0" fontId="0" fillId="0" borderId="0" xfId="0" applyAlignment="1">
      <alignment horizontal="right" vertical="top"/>
    </xf>
    <xf numFmtId="0" fontId="64" fillId="0" borderId="0" xfId="0" applyFont="1" applyAlignment="1">
      <alignment wrapText="1"/>
    </xf>
    <xf numFmtId="0" fontId="64" fillId="0" borderId="0" xfId="0" applyFont="1" applyAlignment="1">
      <alignment vertical="center" wrapText="1"/>
    </xf>
    <xf numFmtId="0" fontId="65" fillId="0" borderId="0" xfId="0" applyFont="1" applyAlignment="1">
      <alignment horizontal="left" vertical="center" wrapText="1"/>
    </xf>
    <xf numFmtId="0" fontId="61" fillId="0" borderId="0" xfId="0" applyFont="1" applyAlignment="1">
      <alignment wrapText="1"/>
    </xf>
    <xf numFmtId="0" fontId="64" fillId="0" borderId="0" xfId="0" applyFont="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wrapText="1"/>
    </xf>
    <xf numFmtId="0" fontId="23" fillId="0" borderId="0" xfId="0" applyFont="1" applyAlignment="1">
      <alignment horizontal="left" wrapText="1"/>
    </xf>
    <xf numFmtId="0" fontId="61"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wrapText="1"/>
    </xf>
    <xf numFmtId="0" fontId="64" fillId="0" borderId="0" xfId="0" applyFont="1" applyAlignment="1">
      <alignment horizontal="center" vertical="center" wrapText="1"/>
    </xf>
    <xf numFmtId="0" fontId="61" fillId="0" borderId="0" xfId="0" applyFont="1" applyAlignment="1">
      <alignment horizontal="left" vertical="center" wrapText="1"/>
    </xf>
    <xf numFmtId="0" fontId="23" fillId="0" borderId="0" xfId="0" applyFont="1" applyAlignment="1">
      <alignment horizontal="left" wrapText="1"/>
    </xf>
    <xf numFmtId="0" fontId="8" fillId="0" borderId="0" xfId="0" applyFont="1" applyAlignment="1">
      <alignment horizontal="left" vertical="center" wrapText="1"/>
    </xf>
    <xf numFmtId="0" fontId="19" fillId="0" borderId="0" xfId="0" applyFont="1" applyAlignment="1">
      <alignment horizontal="left"/>
    </xf>
    <xf numFmtId="0" fontId="19" fillId="0" borderId="0" xfId="0" applyFont="1"/>
    <xf numFmtId="0" fontId="52" fillId="0" borderId="0" xfId="0" applyFont="1"/>
    <xf numFmtId="0" fontId="67"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wrapText="1"/>
    </xf>
    <xf numFmtId="0" fontId="5" fillId="0" borderId="0" xfId="0" applyFont="1" applyAlignment="1">
      <alignment horizontal="left" vertical="center" wrapText="1"/>
    </xf>
    <xf numFmtId="0" fontId="11" fillId="0" borderId="0" xfId="0" applyFont="1" applyAlignment="1">
      <alignment vertical="top"/>
    </xf>
    <xf numFmtId="0" fontId="19" fillId="0" borderId="0" xfId="0" applyFont="1" applyAlignment="1">
      <alignment vertical="top"/>
    </xf>
    <xf numFmtId="0" fontId="19" fillId="0" borderId="0" xfId="0" applyFont="1" applyAlignment="1">
      <alignment horizontal="left" vertical="center" wrapText="1"/>
    </xf>
    <xf numFmtId="0" fontId="5" fillId="0" borderId="0" xfId="0" applyFont="1" applyAlignment="1">
      <alignment horizontal="left" vertical="center"/>
    </xf>
    <xf numFmtId="0" fontId="12" fillId="0" borderId="12" xfId="0" applyFont="1" applyBorder="1" applyAlignment="1">
      <alignment horizontal="left" vertical="top" wrapText="1"/>
    </xf>
    <xf numFmtId="0" fontId="12" fillId="0" borderId="16" xfId="0" applyFont="1" applyBorder="1" applyAlignment="1">
      <alignment horizontal="left" vertical="top" wrapText="1"/>
    </xf>
    <xf numFmtId="0" fontId="12" fillId="0" borderId="17" xfId="0" applyFont="1" applyBorder="1" applyAlignment="1">
      <alignment horizontal="left" vertical="top" wrapText="1"/>
    </xf>
    <xf numFmtId="0" fontId="12" fillId="0" borderId="9" xfId="0" applyFont="1" applyBorder="1" applyAlignment="1">
      <alignment horizontal="left" vertical="top" wrapText="1"/>
    </xf>
    <xf numFmtId="0" fontId="12" fillId="0" borderId="0" xfId="0" applyFont="1" applyAlignment="1">
      <alignment horizontal="left" vertical="top" wrapText="1"/>
    </xf>
    <xf numFmtId="0" fontId="12" fillId="0" borderId="13" xfId="0" applyFont="1" applyBorder="1" applyAlignment="1">
      <alignment horizontal="left" vertical="top" wrapText="1"/>
    </xf>
    <xf numFmtId="0" fontId="12" fillId="0" borderId="10"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5" fillId="0" borderId="0" xfId="0" quotePrefix="1"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xf>
    <xf numFmtId="0" fontId="14" fillId="0" borderId="6" xfId="0" applyFont="1" applyBorder="1" applyAlignment="1">
      <alignment horizontal="left" vertical="center"/>
    </xf>
    <xf numFmtId="0" fontId="5" fillId="0" borderId="6" xfId="0" applyFont="1" applyBorder="1" applyAlignment="1">
      <alignment horizontal="left" vertical="center"/>
    </xf>
    <xf numFmtId="0" fontId="5" fillId="0" borderId="5" xfId="0" applyFont="1" applyBorder="1" applyAlignment="1">
      <alignment horizontal="left"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10" fillId="0" borderId="2" xfId="0" applyFont="1" applyBorder="1" applyAlignment="1">
      <alignment horizontal="center" vertical="center"/>
    </xf>
    <xf numFmtId="0" fontId="30" fillId="0" borderId="0" xfId="0" applyFont="1" applyAlignment="1">
      <alignment horizontal="center"/>
    </xf>
    <xf numFmtId="0" fontId="16" fillId="0" borderId="0" xfId="0" applyFont="1" applyAlignment="1">
      <alignment horizontal="center"/>
    </xf>
    <xf numFmtId="0" fontId="13" fillId="0" borderId="0" xfId="0" applyFont="1" applyAlignment="1">
      <alignment horizontal="left" vertical="center"/>
    </xf>
    <xf numFmtId="0" fontId="5" fillId="0" borderId="0" xfId="0" applyFont="1" applyAlignment="1">
      <alignment vertical="top" wrapText="1"/>
    </xf>
    <xf numFmtId="0" fontId="19" fillId="0" borderId="0" xfId="0" applyFont="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0" borderId="0" xfId="0" applyFont="1" applyAlignment="1">
      <alignment horizontal="justify" vertical="top" wrapText="1"/>
    </xf>
    <xf numFmtId="0" fontId="0" fillId="0" borderId="0" xfId="0" applyAlignment="1">
      <alignment horizontal="justify" vertical="top" wrapText="1"/>
    </xf>
    <xf numFmtId="0" fontId="28" fillId="0" borderId="0" xfId="0" applyFont="1" applyAlignment="1">
      <alignment horizontal="left" vertical="top"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center" vertical="center"/>
    </xf>
    <xf numFmtId="0" fontId="5" fillId="0" borderId="2" xfId="0" applyFont="1" applyBorder="1" applyAlignment="1">
      <alignment horizontal="center" vertical="center"/>
    </xf>
    <xf numFmtId="0" fontId="15" fillId="0" borderId="0" xfId="0" applyFont="1" applyAlignment="1">
      <alignment horizontal="center"/>
    </xf>
    <xf numFmtId="0" fontId="0" fillId="0" borderId="6" xfId="0" applyBorder="1" applyAlignment="1">
      <alignment horizontal="left"/>
    </xf>
    <xf numFmtId="0" fontId="59" fillId="0" borderId="0" xfId="0" applyFont="1" applyAlignment="1">
      <alignment horizontal="center"/>
    </xf>
    <xf numFmtId="0" fontId="18" fillId="0" borderId="0" xfId="0" applyFont="1" applyAlignment="1">
      <alignment horizontal="center"/>
    </xf>
    <xf numFmtId="0" fontId="20" fillId="0" borderId="0" xfId="0" applyFont="1" applyAlignment="1">
      <alignment horizontal="left" wrapText="1"/>
    </xf>
    <xf numFmtId="0" fontId="31" fillId="0" borderId="0" xfId="0" applyFont="1" applyAlignment="1">
      <alignment horizontal="left" wrapText="1"/>
    </xf>
    <xf numFmtId="0" fontId="17" fillId="0" borderId="0" xfId="0" applyFont="1" applyAlignment="1">
      <alignment horizontal="left" vertical="center"/>
    </xf>
    <xf numFmtId="0" fontId="11" fillId="0" borderId="0" xfId="0" applyFont="1" applyAlignment="1">
      <alignment horizontal="right" vertical="center"/>
    </xf>
    <xf numFmtId="0" fontId="21" fillId="0" borderId="0" xfId="0" applyFont="1" applyAlignment="1">
      <alignment horizontal="left"/>
    </xf>
    <xf numFmtId="0" fontId="0" fillId="0" borderId="0" xfId="0" applyAlignment="1">
      <alignment horizontal="left"/>
    </xf>
    <xf numFmtId="0" fontId="5" fillId="0" borderId="0" xfId="0" applyFont="1" applyAlignment="1">
      <alignment horizontal="left" wrapText="1"/>
    </xf>
    <xf numFmtId="0" fontId="6" fillId="0" borderId="0" xfId="0" applyFont="1" applyAlignment="1">
      <alignment horizontal="left" wrapText="1"/>
    </xf>
    <xf numFmtId="0" fontId="19" fillId="0" borderId="1" xfId="0" applyFont="1" applyBorder="1" applyAlignment="1">
      <alignment horizontal="left" wrapText="1"/>
    </xf>
    <xf numFmtId="0" fontId="52" fillId="0" borderId="1" xfId="0" applyFont="1" applyBorder="1" applyAlignment="1">
      <alignment horizontal="left" wrapText="1"/>
    </xf>
    <xf numFmtId="0" fontId="19" fillId="0" borderId="16" xfId="0" applyFont="1" applyBorder="1" applyAlignment="1">
      <alignment horizontal="left" vertical="top" wrapText="1"/>
    </xf>
    <xf numFmtId="0" fontId="23" fillId="0" borderId="16" xfId="0" applyFont="1" applyBorder="1" applyAlignment="1">
      <alignment horizontal="left" vertical="top" wrapText="1"/>
    </xf>
    <xf numFmtId="0" fontId="6" fillId="0" borderId="0" xfId="0" applyFont="1" applyAlignment="1">
      <alignment horizontal="left" vertical="center"/>
    </xf>
    <xf numFmtId="0" fontId="10" fillId="0" borderId="2" xfId="0" applyFont="1" applyBorder="1" applyAlignment="1">
      <alignment horizontal="center" wrapText="1"/>
    </xf>
    <xf numFmtId="0" fontId="19" fillId="0" borderId="0" xfId="0" applyFont="1" applyAlignment="1">
      <alignment horizontal="left"/>
    </xf>
    <xf numFmtId="0" fontId="6" fillId="0" borderId="0" xfId="0" applyFont="1" applyAlignment="1">
      <alignment horizontal="left"/>
    </xf>
    <xf numFmtId="0" fontId="32" fillId="0" borderId="3" xfId="0" applyFont="1" applyBorder="1" applyAlignment="1">
      <alignment horizontal="left" vertical="top"/>
    </xf>
    <xf numFmtId="0" fontId="0" fillId="0" borderId="1"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0" xfId="0"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2" xfId="0" applyBorder="1" applyAlignment="1">
      <alignment horizontal="left" vertical="top"/>
    </xf>
    <xf numFmtId="0" fontId="0" fillId="0" borderId="8" xfId="0" applyBorder="1" applyAlignment="1">
      <alignment horizontal="left" vertical="top"/>
    </xf>
    <xf numFmtId="0" fontId="19" fillId="0" borderId="0" xfId="0" applyFont="1" applyAlignment="1">
      <alignment horizontal="left" vertical="top"/>
    </xf>
    <xf numFmtId="0" fontId="28" fillId="0" borderId="0" xfId="0" applyFont="1" applyAlignment="1">
      <alignment horizontal="left" vertical="top"/>
    </xf>
    <xf numFmtId="0" fontId="2" fillId="0" borderId="0" xfId="0" applyFont="1" applyAlignment="1">
      <alignment horizontal="center" vertical="center"/>
    </xf>
    <xf numFmtId="0" fontId="22" fillId="0" borderId="0" xfId="0" applyFont="1" applyAlignment="1">
      <alignment horizontal="center" vertical="center"/>
    </xf>
    <xf numFmtId="0" fontId="10" fillId="0" borderId="2" xfId="0" applyFont="1" applyBorder="1" applyAlignment="1">
      <alignment horizontal="left" wrapText="1"/>
    </xf>
    <xf numFmtId="0" fontId="0" fillId="0" borderId="2" xfId="0" applyBorder="1" applyAlignment="1">
      <alignment horizontal="left" wrapText="1"/>
    </xf>
    <xf numFmtId="0" fontId="5" fillId="0" borderId="0" xfId="0" applyFont="1" applyAlignment="1">
      <alignment horizontal="center" wrapText="1"/>
    </xf>
    <xf numFmtId="0" fontId="0" fillId="0" borderId="0" xfId="0" applyAlignment="1">
      <alignment horizontal="left" vertical="center"/>
    </xf>
    <xf numFmtId="0" fontId="5" fillId="0" borderId="0" xfId="0" applyFont="1" applyAlignment="1">
      <alignment horizontal="center"/>
    </xf>
    <xf numFmtId="0" fontId="0" fillId="0" borderId="0" xfId="0" applyAlignment="1">
      <alignment horizontal="center"/>
    </xf>
    <xf numFmtId="0" fontId="10" fillId="0" borderId="0" xfId="0" applyFont="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left" vertical="center"/>
    </xf>
    <xf numFmtId="0" fontId="0" fillId="0" borderId="3"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15" fillId="0" borderId="0" xfId="0" applyFont="1" applyAlignment="1">
      <alignment horizontal="center" vertical="center"/>
    </xf>
    <xf numFmtId="0" fontId="6" fillId="0" borderId="0" xfId="0" applyFont="1" applyAlignment="1">
      <alignment horizontal="left" vertical="center" wrapText="1"/>
    </xf>
    <xf numFmtId="0" fontId="11" fillId="0" borderId="0" xfId="0" applyFont="1" applyAlignment="1">
      <alignment horizontal="left" vertical="center"/>
    </xf>
    <xf numFmtId="0" fontId="3"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vertical="top" wrapText="1"/>
    </xf>
    <xf numFmtId="0" fontId="23" fillId="0" borderId="0" xfId="0" applyFont="1" applyAlignment="1">
      <alignment vertical="top" wrapText="1"/>
    </xf>
    <xf numFmtId="0" fontId="61" fillId="0" borderId="0" xfId="0" applyFont="1" applyAlignment="1">
      <alignment horizontal="left" vertical="center" wrapText="1"/>
    </xf>
    <xf numFmtId="0" fontId="62" fillId="0" borderId="0" xfId="0" applyFont="1" applyAlignment="1">
      <alignment horizontal="left" vertical="center" wrapText="1"/>
    </xf>
    <xf numFmtId="0" fontId="23" fillId="0" borderId="0" xfId="0" applyFont="1" applyAlignment="1">
      <alignment horizontal="left" vertical="center" wrapText="1"/>
    </xf>
    <xf numFmtId="0" fontId="59" fillId="0" borderId="0" xfId="0" applyFont="1" applyAlignment="1">
      <alignment horizontal="left" vertical="center" wrapText="1"/>
    </xf>
    <xf numFmtId="0" fontId="59" fillId="0" borderId="3" xfId="0" applyFont="1" applyBorder="1" applyAlignment="1">
      <alignment horizontal="left" vertical="top" wrapText="1"/>
    </xf>
    <xf numFmtId="0" fontId="23" fillId="0" borderId="1" xfId="0" applyFont="1" applyBorder="1" applyAlignment="1">
      <alignment horizontal="left" vertical="top" wrapText="1"/>
    </xf>
    <xf numFmtId="0" fontId="23" fillId="0" borderId="4" xfId="0" applyFont="1" applyBorder="1" applyAlignment="1">
      <alignment horizontal="left" vertical="top" wrapText="1"/>
    </xf>
    <xf numFmtId="0" fontId="23" fillId="0" borderId="5" xfId="0" applyFont="1" applyBorder="1" applyAlignment="1">
      <alignment horizontal="left" vertical="top" wrapText="1"/>
    </xf>
    <xf numFmtId="0" fontId="23" fillId="0" borderId="0" xfId="0" applyFont="1" applyAlignment="1">
      <alignment horizontal="left" vertical="top" wrapText="1"/>
    </xf>
    <xf numFmtId="0" fontId="23" fillId="0" borderId="6" xfId="0" applyFont="1" applyBorder="1" applyAlignment="1">
      <alignment horizontal="left" vertical="top" wrapText="1"/>
    </xf>
    <xf numFmtId="0" fontId="23" fillId="0" borderId="7" xfId="0" applyFont="1" applyBorder="1" applyAlignment="1">
      <alignment horizontal="left" vertical="top" wrapText="1"/>
    </xf>
    <xf numFmtId="0" fontId="23" fillId="0" borderId="2" xfId="0" applyFont="1" applyBorder="1" applyAlignment="1">
      <alignment horizontal="left" vertical="top" wrapText="1"/>
    </xf>
    <xf numFmtId="0" fontId="23" fillId="0" borderId="8" xfId="0" applyFont="1" applyBorder="1" applyAlignment="1">
      <alignment horizontal="left" vertical="top" wrapText="1"/>
    </xf>
    <xf numFmtId="0" fontId="59" fillId="0" borderId="0" xfId="0" applyFont="1" applyAlignment="1">
      <alignment horizontal="center" wrapText="1"/>
    </xf>
    <xf numFmtId="0" fontId="23" fillId="0" borderId="0" xfId="0" applyFont="1" applyAlignment="1">
      <alignment horizontal="center" wrapText="1"/>
    </xf>
    <xf numFmtId="0" fontId="8" fillId="0" borderId="0" xfId="0" applyFont="1" applyAlignment="1">
      <alignment horizontal="left" wrapText="1"/>
    </xf>
    <xf numFmtId="0" fontId="54" fillId="0" borderId="0" xfId="0" applyFont="1" applyAlignment="1">
      <alignment horizontal="center" wrapText="1"/>
    </xf>
    <xf numFmtId="0" fontId="59" fillId="0" borderId="0" xfId="0" applyFont="1" applyAlignment="1">
      <alignment horizontal="left" wrapText="1"/>
    </xf>
    <xf numFmtId="0" fontId="53" fillId="0" borderId="0" xfId="0" applyFont="1" applyAlignment="1">
      <alignment horizontal="left" wrapText="1"/>
    </xf>
    <xf numFmtId="0" fontId="18" fillId="0" borderId="0" xfId="0" applyFont="1" applyAlignment="1">
      <alignment horizontal="left" vertical="center" wrapText="1"/>
    </xf>
    <xf numFmtId="0" fontId="61" fillId="0" borderId="0" xfId="0" applyFont="1" applyAlignment="1">
      <alignment horizontal="left" wrapText="1"/>
    </xf>
    <xf numFmtId="0" fontId="18" fillId="0" borderId="0" xfId="0" applyFont="1" applyAlignment="1">
      <alignment horizontal="left" wrapText="1"/>
    </xf>
    <xf numFmtId="0" fontId="23" fillId="0" borderId="0" xfId="0" applyFont="1" applyAlignment="1">
      <alignment horizontal="left" wrapText="1"/>
    </xf>
    <xf numFmtId="0" fontId="63" fillId="0" borderId="0" xfId="0" applyFont="1" applyAlignment="1">
      <alignment horizontal="left" wrapText="1"/>
    </xf>
    <xf numFmtId="0" fontId="16" fillId="0" borderId="0" xfId="0" applyFont="1" applyAlignment="1">
      <alignment horizontal="left" wrapText="1"/>
    </xf>
    <xf numFmtId="0" fontId="15" fillId="0" borderId="0" xfId="0" quotePrefix="1" applyFont="1" applyAlignment="1">
      <alignment horizontal="left" vertical="center" wrapText="1"/>
    </xf>
    <xf numFmtId="0" fontId="20" fillId="0" borderId="0" xfId="0" applyFont="1" applyAlignment="1">
      <alignment horizontal="left" vertical="center" wrapText="1"/>
    </xf>
    <xf numFmtId="0" fontId="20" fillId="0" borderId="3" xfId="0" applyFont="1" applyBorder="1" applyAlignment="1">
      <alignment horizontal="left" vertical="top" wrapText="1"/>
    </xf>
    <xf numFmtId="0" fontId="8" fillId="0" borderId="1"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0"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2" xfId="0" applyFont="1" applyBorder="1" applyAlignment="1">
      <alignment horizontal="left" vertical="top" wrapText="1"/>
    </xf>
    <xf numFmtId="0" fontId="8" fillId="0" borderId="8" xfId="0" applyFont="1" applyBorder="1" applyAlignment="1">
      <alignment horizontal="left" vertical="top" wrapText="1"/>
    </xf>
    <xf numFmtId="0" fontId="60"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58" fillId="0" borderId="0" xfId="0" applyFont="1" applyAlignment="1">
      <alignment horizontal="left" wrapText="1"/>
    </xf>
    <xf numFmtId="0" fontId="54" fillId="0" borderId="0" xfId="0" applyFont="1" applyAlignment="1">
      <alignment horizontal="left" wrapText="1"/>
    </xf>
    <xf numFmtId="0" fontId="5" fillId="0" borderId="2" xfId="0" applyFont="1" applyBorder="1" applyAlignment="1">
      <alignment horizontal="left" vertical="top" wrapText="1"/>
    </xf>
    <xf numFmtId="0" fontId="6" fillId="0" borderId="11" xfId="0" applyFont="1" applyBorder="1" applyAlignment="1">
      <alignment horizontal="center" vertical="top" wrapText="1"/>
    </xf>
    <xf numFmtId="0" fontId="20" fillId="0" borderId="0" xfId="0" applyFont="1" applyAlignment="1">
      <alignment horizontal="center"/>
    </xf>
    <xf numFmtId="0" fontId="31" fillId="0" borderId="0" xfId="0" applyFont="1" applyAlignment="1">
      <alignment horizontal="center"/>
    </xf>
    <xf numFmtId="0" fontId="2" fillId="0" borderId="0" xfId="0" applyFont="1" applyAlignment="1">
      <alignment horizontal="left"/>
    </xf>
    <xf numFmtId="0" fontId="53" fillId="0" borderId="0" xfId="0" applyFont="1" applyAlignment="1">
      <alignment horizontal="left" vertical="center" wrapText="1"/>
    </xf>
    <xf numFmtId="0" fontId="54" fillId="0" borderId="0" xfId="0" applyFont="1" applyAlignment="1">
      <alignment horizontal="left" vertical="center" wrapText="1"/>
    </xf>
    <xf numFmtId="0" fontId="19" fillId="0" borderId="0" xfId="0" quotePrefix="1" applyFont="1" applyAlignment="1">
      <alignment horizontal="left" vertical="center" wrapText="1"/>
    </xf>
    <xf numFmtId="0" fontId="32" fillId="0" borderId="0" xfId="0" applyFont="1" applyAlignment="1">
      <alignment horizontal="left" vertical="center"/>
    </xf>
    <xf numFmtId="0" fontId="0" fillId="0" borderId="25" xfId="0" applyBorder="1" applyAlignment="1" applyProtection="1">
      <alignment horizontal="center" vertical="center"/>
      <protection hidden="1"/>
    </xf>
    <xf numFmtId="0" fontId="36" fillId="0" borderId="32" xfId="0" applyFont="1" applyBorder="1" applyAlignment="1" applyProtection="1">
      <alignment horizontal="center" vertical="center"/>
      <protection hidden="1"/>
    </xf>
    <xf numFmtId="0" fontId="36" fillId="0" borderId="31" xfId="0" applyFont="1" applyBorder="1" applyAlignment="1" applyProtection="1">
      <alignment horizontal="center" vertical="center"/>
      <protection hidden="1"/>
    </xf>
    <xf numFmtId="0" fontId="33" fillId="0" borderId="25" xfId="0" applyFont="1" applyBorder="1" applyAlignment="1" applyProtection="1">
      <alignment horizontal="center" vertical="center" wrapText="1"/>
      <protection hidden="1"/>
    </xf>
    <xf numFmtId="0" fontId="0" fillId="2" borderId="0" xfId="0" applyFill="1" applyAlignment="1" applyProtection="1">
      <alignment horizontal="left" vertical="top" wrapText="1"/>
      <protection hidden="1"/>
    </xf>
    <xf numFmtId="0" fontId="36" fillId="0" borderId="0" xfId="0" applyFont="1" applyAlignment="1" applyProtection="1">
      <alignment horizontal="center" wrapText="1"/>
      <protection hidden="1"/>
    </xf>
    <xf numFmtId="0" fontId="36" fillId="0" borderId="23" xfId="0" applyFont="1" applyBorder="1" applyAlignment="1" applyProtection="1">
      <alignment horizontal="center" wrapText="1"/>
      <protection hidden="1"/>
    </xf>
    <xf numFmtId="0" fontId="36" fillId="0" borderId="26" xfId="0" applyFont="1" applyBorder="1" applyAlignment="1" applyProtection="1">
      <alignment horizontal="center" vertical="center" wrapText="1"/>
      <protection hidden="1"/>
    </xf>
    <xf numFmtId="0" fontId="36" fillId="0" borderId="25" xfId="0" applyFont="1" applyBorder="1" applyAlignment="1" applyProtection="1">
      <alignment horizontal="center" vertical="center" wrapText="1"/>
      <protection hidden="1"/>
    </xf>
    <xf numFmtId="0" fontId="36" fillId="0" borderId="24" xfId="0" applyFont="1" applyBorder="1" applyAlignment="1" applyProtection="1">
      <alignment horizontal="center" vertical="center" wrapText="1"/>
      <protection hidden="1"/>
    </xf>
    <xf numFmtId="0" fontId="0" fillId="0" borderId="26"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37" fillId="0" borderId="5" xfId="0" applyFont="1" applyBorder="1" applyAlignment="1" applyProtection="1">
      <alignment horizontal="center" vertical="center"/>
      <protection hidden="1"/>
    </xf>
    <xf numFmtId="0" fontId="41" fillId="0" borderId="26" xfId="0" applyFont="1" applyBorder="1" applyAlignment="1" applyProtection="1">
      <alignment textRotation="255" wrapText="1"/>
      <protection hidden="1"/>
    </xf>
    <xf numFmtId="0" fontId="41" fillId="0" borderId="25" xfId="0" applyFont="1" applyBorder="1" applyAlignment="1" applyProtection="1">
      <alignment textRotation="255" wrapText="1"/>
      <protection hidden="1"/>
    </xf>
    <xf numFmtId="0" fontId="41" fillId="0" borderId="24" xfId="0" applyFont="1" applyBorder="1" applyAlignment="1" applyProtection="1">
      <alignment textRotation="255" wrapText="1"/>
      <protection hidden="1"/>
    </xf>
    <xf numFmtId="0" fontId="0" fillId="2" borderId="26" xfId="0" applyFill="1" applyBorder="1" applyAlignment="1" applyProtection="1">
      <alignment horizontal="center" vertical="top" wrapText="1"/>
      <protection hidden="1"/>
    </xf>
    <xf numFmtId="0" fontId="0" fillId="2" borderId="25" xfId="0" applyFill="1" applyBorder="1" applyAlignment="1" applyProtection="1">
      <alignment horizontal="center" vertical="top" wrapText="1"/>
      <protection hidden="1"/>
    </xf>
    <xf numFmtId="0" fontId="0" fillId="2" borderId="24" xfId="0" applyFill="1" applyBorder="1" applyAlignment="1" applyProtection="1">
      <alignment horizontal="center" vertical="top" wrapText="1"/>
      <protection hidden="1"/>
    </xf>
    <xf numFmtId="0" fontId="42" fillId="0" borderId="26" xfId="0" applyFont="1" applyBorder="1" applyAlignment="1" applyProtection="1">
      <alignment horizontal="center" wrapText="1"/>
      <protection hidden="1"/>
    </xf>
    <xf numFmtId="0" fontId="42" fillId="0" borderId="25" xfId="0" applyFont="1" applyBorder="1" applyAlignment="1" applyProtection="1">
      <alignment horizontal="center" wrapText="1"/>
      <protection hidden="1"/>
    </xf>
    <xf numFmtId="0" fontId="42" fillId="0" borderId="24" xfId="0" applyFont="1" applyBorder="1" applyAlignment="1" applyProtection="1">
      <alignment horizontal="center" wrapText="1"/>
      <protection hidden="1"/>
    </xf>
    <xf numFmtId="0" fontId="36" fillId="0" borderId="26" xfId="0" applyFont="1" applyBorder="1" applyAlignment="1" applyProtection="1">
      <alignment horizontal="center" vertical="center" textRotation="255" shrinkToFit="1"/>
      <protection hidden="1"/>
    </xf>
    <xf numFmtId="0" fontId="36" fillId="0" borderId="25" xfId="0" applyFont="1" applyBorder="1" applyAlignment="1" applyProtection="1">
      <alignment horizontal="center" vertical="center" textRotation="255" shrinkToFit="1"/>
      <protection hidden="1"/>
    </xf>
    <xf numFmtId="0" fontId="36" fillId="0" borderId="24" xfId="0" applyFont="1" applyBorder="1" applyAlignment="1" applyProtection="1">
      <alignment horizontal="center" vertical="center" textRotation="255" shrinkToFit="1"/>
      <protection hidden="1"/>
    </xf>
    <xf numFmtId="0" fontId="44" fillId="0" borderId="25" xfId="0" applyFont="1" applyBorder="1" applyAlignment="1" applyProtection="1">
      <alignment horizontal="center" vertical="center"/>
      <protection hidden="1"/>
    </xf>
    <xf numFmtId="0" fontId="33" fillId="0" borderId="26" xfId="0" applyFont="1" applyBorder="1" applyAlignment="1" applyProtection="1">
      <alignment horizontal="center" vertical="center"/>
      <protection hidden="1"/>
    </xf>
    <xf numFmtId="0" fontId="33" fillId="0" borderId="25" xfId="0" applyFont="1" applyBorder="1" applyAlignment="1" applyProtection="1">
      <alignment horizontal="center" vertical="center"/>
      <protection hidden="1"/>
    </xf>
    <xf numFmtId="0" fontId="33" fillId="0" borderId="24" xfId="0" applyFont="1" applyBorder="1" applyAlignment="1" applyProtection="1">
      <alignment horizontal="center" vertical="center"/>
      <protection hidden="1"/>
    </xf>
    <xf numFmtId="0" fontId="42" fillId="0" borderId="3" xfId="0" applyFont="1" applyBorder="1" applyAlignment="1" applyProtection="1">
      <alignment horizontal="center" wrapText="1"/>
      <protection hidden="1"/>
    </xf>
    <xf numFmtId="0" fontId="42" fillId="0" borderId="5" xfId="0" applyFont="1" applyBorder="1" applyAlignment="1" applyProtection="1">
      <alignment horizontal="center" wrapText="1"/>
      <protection hidden="1"/>
    </xf>
    <xf numFmtId="0" fontId="0" fillId="0" borderId="26" xfId="0" applyBorder="1" applyAlignment="1" applyProtection="1">
      <alignment horizontal="center" vertical="center" wrapText="1"/>
      <protection hidden="1"/>
    </xf>
    <xf numFmtId="0" fontId="0" fillId="0" borderId="25" xfId="0" applyBorder="1" applyAlignment="1" applyProtection="1">
      <alignment horizontal="center" vertical="center" wrapText="1"/>
      <protection hidden="1"/>
    </xf>
    <xf numFmtId="0" fontId="0" fillId="0" borderId="24" xfId="0" applyBorder="1" applyAlignment="1" applyProtection="1">
      <alignment horizontal="center" vertical="center" wrapText="1"/>
      <protection hidden="1"/>
    </xf>
    <xf numFmtId="0" fontId="43" fillId="0" borderId="26" xfId="0" applyFont="1" applyBorder="1" applyAlignment="1" applyProtection="1">
      <alignment horizontal="center" vertical="center" wrapText="1"/>
      <protection hidden="1"/>
    </xf>
    <xf numFmtId="0" fontId="43" fillId="0" borderId="25" xfId="0" applyFont="1" applyBorder="1" applyAlignment="1" applyProtection="1">
      <alignment horizontal="center" vertical="center" wrapText="1"/>
      <protection hidden="1"/>
    </xf>
    <xf numFmtId="0" fontId="43" fillId="0" borderId="24" xfId="0" applyFont="1" applyBorder="1" applyAlignment="1" applyProtection="1">
      <alignment horizontal="center" vertical="center" wrapText="1"/>
      <protection hidden="1"/>
    </xf>
    <xf numFmtId="1" fontId="0" fillId="0" borderId="26" xfId="0" applyNumberFormat="1" applyBorder="1" applyAlignment="1" applyProtection="1">
      <alignment horizontal="center" vertical="center"/>
      <protection hidden="1"/>
    </xf>
    <xf numFmtId="1" fontId="0" fillId="0" borderId="25" xfId="0" applyNumberFormat="1" applyBorder="1" applyAlignment="1" applyProtection="1">
      <alignment horizontal="center" vertical="center"/>
      <protection hidden="1"/>
    </xf>
    <xf numFmtId="1" fontId="0" fillId="0" borderId="24" xfId="0" applyNumberFormat="1" applyBorder="1" applyAlignment="1" applyProtection="1">
      <alignment horizontal="center" vertical="center"/>
      <protection hidden="1"/>
    </xf>
    <xf numFmtId="0" fontId="39" fillId="0" borderId="21" xfId="0" applyFont="1" applyBorder="1" applyAlignment="1" applyProtection="1">
      <alignment horizontal="center"/>
      <protection hidden="1"/>
    </xf>
    <xf numFmtId="0" fontId="39" fillId="0" borderId="20" xfId="0" applyFont="1" applyBorder="1" applyAlignment="1" applyProtection="1">
      <alignment horizontal="center"/>
      <protection hidden="1"/>
    </xf>
    <xf numFmtId="0" fontId="0" fillId="0" borderId="25" xfId="0" applyBorder="1" applyAlignment="1" applyProtection="1">
      <alignment horizontal="center" vertical="top" wrapText="1"/>
      <protection hidden="1"/>
    </xf>
    <xf numFmtId="0" fontId="0" fillId="0" borderId="24" xfId="0" applyBorder="1" applyAlignment="1" applyProtection="1">
      <alignment horizontal="center" vertical="top" wrapText="1"/>
      <protection hidden="1"/>
    </xf>
    <xf numFmtId="0" fontId="0" fillId="0" borderId="25"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36" fillId="0" borderId="26" xfId="0" applyFont="1" applyBorder="1" applyAlignment="1" applyProtection="1">
      <alignment vertical="center" textRotation="255"/>
      <protection hidden="1"/>
    </xf>
    <xf numFmtId="0" fontId="36" fillId="0" borderId="25" xfId="0" applyFont="1" applyBorder="1" applyAlignment="1" applyProtection="1">
      <alignment vertical="center" textRotation="255"/>
      <protection hidden="1"/>
    </xf>
    <xf numFmtId="0" fontId="36" fillId="0" borderId="24" xfId="0" applyFont="1" applyBorder="1" applyAlignment="1" applyProtection="1">
      <alignment vertical="center" textRotation="255"/>
      <protection hidden="1"/>
    </xf>
    <xf numFmtId="0" fontId="40" fillId="0" borderId="26" xfId="0" applyFont="1" applyBorder="1" applyAlignment="1" applyProtection="1">
      <alignment horizontal="center" vertical="center" wrapText="1"/>
      <protection hidden="1"/>
    </xf>
    <xf numFmtId="0" fontId="40" fillId="0" borderId="25" xfId="0" applyFont="1" applyBorder="1" applyAlignment="1" applyProtection="1">
      <alignment horizontal="center" vertical="center" wrapText="1"/>
      <protection hidden="1"/>
    </xf>
    <xf numFmtId="0" fontId="40" fillId="0" borderId="24" xfId="0" applyFont="1" applyBorder="1" applyAlignment="1" applyProtection="1">
      <alignment horizontal="center" vertical="center" wrapText="1"/>
      <protection hidden="1"/>
    </xf>
    <xf numFmtId="0" fontId="0" fillId="7" borderId="26" xfId="0" applyFill="1" applyBorder="1" applyAlignment="1" applyProtection="1">
      <alignment horizontal="center" vertical="top" wrapText="1"/>
      <protection hidden="1"/>
    </xf>
    <xf numFmtId="0" fontId="0" fillId="7" borderId="25" xfId="0" applyFill="1" applyBorder="1" applyAlignment="1" applyProtection="1">
      <alignment horizontal="center" vertical="top" wrapText="1"/>
      <protection hidden="1"/>
    </xf>
    <xf numFmtId="0" fontId="0" fillId="7" borderId="24" xfId="0" applyFill="1" applyBorder="1" applyAlignment="1" applyProtection="1">
      <alignment horizontal="center" vertical="top" wrapText="1"/>
      <protection hidden="1"/>
    </xf>
    <xf numFmtId="0" fontId="46" fillId="0" borderId="26" xfId="0" applyFont="1" applyBorder="1" applyAlignment="1" applyProtection="1">
      <alignment horizontal="center" wrapText="1"/>
      <protection hidden="1"/>
    </xf>
    <xf numFmtId="0" fontId="46" fillId="0" borderId="24" xfId="0" applyFont="1" applyBorder="1" applyAlignment="1" applyProtection="1">
      <alignment horizontal="center" wrapText="1"/>
      <protection hidden="1"/>
    </xf>
    <xf numFmtId="0" fontId="44" fillId="0" borderId="26" xfId="0" applyFont="1" applyBorder="1" applyAlignment="1" applyProtection="1">
      <alignment horizontal="center" vertical="center"/>
      <protection hidden="1"/>
    </xf>
    <xf numFmtId="0" fontId="44" fillId="0" borderId="24" xfId="0" applyFont="1" applyBorder="1" applyAlignment="1" applyProtection="1">
      <alignment horizontal="center" vertical="center"/>
      <protection hidden="1"/>
    </xf>
    <xf numFmtId="0" fontId="0" fillId="0" borderId="0" xfId="0" applyAlignment="1">
      <alignment vertical="top" wrapText="1"/>
    </xf>
    <xf numFmtId="0" fontId="0" fillId="0" borderId="13" xfId="0" applyBorder="1" applyAlignment="1">
      <alignment vertical="top" wrapText="1"/>
    </xf>
    <xf numFmtId="0" fontId="36" fillId="0" borderId="9" xfId="0" applyFont="1" applyBorder="1" applyAlignment="1" applyProtection="1">
      <alignment horizontal="center"/>
      <protection hidden="1"/>
    </xf>
    <xf numFmtId="0" fontId="36" fillId="0" borderId="0" xfId="0" applyFont="1" applyAlignment="1" applyProtection="1">
      <alignment horizontal="center"/>
      <protection hidden="1"/>
    </xf>
    <xf numFmtId="0" fontId="36" fillId="0" borderId="13" xfId="0" applyFont="1" applyBorder="1" applyAlignment="1" applyProtection="1">
      <alignment horizontal="center"/>
      <protection hidden="1"/>
    </xf>
    <xf numFmtId="0" fontId="49" fillId="11" borderId="9" xfId="0" applyFont="1" applyFill="1" applyBorder="1" applyAlignment="1" applyProtection="1">
      <alignment horizontal="center"/>
      <protection hidden="1"/>
    </xf>
    <xf numFmtId="0" fontId="49" fillId="11" borderId="0" xfId="0" applyFont="1" applyFill="1" applyAlignment="1" applyProtection="1">
      <alignment horizontal="center"/>
      <protection hidden="1"/>
    </xf>
    <xf numFmtId="0" fontId="49" fillId="11" borderId="13" xfId="0" applyFont="1" applyFill="1" applyBorder="1" applyAlignment="1" applyProtection="1">
      <alignment horizontal="center"/>
      <protection hidden="1"/>
    </xf>
    <xf numFmtId="0" fontId="52" fillId="11" borderId="9" xfId="0" applyFont="1" applyFill="1" applyBorder="1" applyAlignment="1" applyProtection="1">
      <alignment horizontal="left" wrapText="1"/>
      <protection hidden="1"/>
    </xf>
    <xf numFmtId="0" fontId="52" fillId="11" borderId="0" xfId="0" applyFont="1" applyFill="1" applyAlignment="1" applyProtection="1">
      <alignment horizontal="left" wrapText="1"/>
      <protection hidden="1"/>
    </xf>
    <xf numFmtId="0" fontId="52" fillId="11" borderId="13" xfId="0" applyFont="1" applyFill="1" applyBorder="1" applyAlignment="1" applyProtection="1">
      <alignment horizontal="left" wrapText="1"/>
      <protection hidden="1"/>
    </xf>
    <xf numFmtId="0" fontId="36" fillId="2" borderId="9" xfId="0" applyFont="1" applyFill="1" applyBorder="1" applyAlignment="1" applyProtection="1">
      <alignment horizontal="center"/>
      <protection hidden="1"/>
    </xf>
    <xf numFmtId="0" fontId="36" fillId="2" borderId="0" xfId="0" applyFont="1" applyFill="1" applyAlignment="1" applyProtection="1">
      <alignment horizontal="center"/>
      <protection hidden="1"/>
    </xf>
    <xf numFmtId="0" fontId="36" fillId="2" borderId="13" xfId="0" applyFont="1" applyFill="1" applyBorder="1" applyAlignment="1" applyProtection="1">
      <alignment horizontal="center"/>
      <protection hidden="1"/>
    </xf>
    <xf numFmtId="0" fontId="45" fillId="9" borderId="10" xfId="0" applyFont="1" applyFill="1" applyBorder="1" applyAlignment="1" applyProtection="1">
      <alignment horizontal="left" vertical="center" wrapText="1"/>
      <protection locked="0" hidden="1"/>
    </xf>
    <xf numFmtId="0" fontId="45" fillId="9" borderId="14" xfId="0" applyFont="1" applyFill="1" applyBorder="1" applyAlignment="1" applyProtection="1">
      <alignment horizontal="left" vertical="center" wrapText="1"/>
      <protection locked="0" hidden="1"/>
    </xf>
    <xf numFmtId="0" fontId="45" fillId="9" borderId="15" xfId="0" applyFont="1" applyFill="1" applyBorder="1" applyAlignment="1" applyProtection="1">
      <alignment horizontal="left" vertical="center" wrapText="1"/>
      <protection locked="0" hidden="1"/>
    </xf>
    <xf numFmtId="0" fontId="36" fillId="12" borderId="21" xfId="0" applyFont="1" applyFill="1" applyBorder="1" applyAlignment="1" applyProtection="1">
      <alignment horizontal="center"/>
      <protection hidden="1"/>
    </xf>
    <xf numFmtId="0" fontId="36" fillId="12" borderId="20" xfId="0" applyFont="1" applyFill="1" applyBorder="1" applyAlignment="1" applyProtection="1">
      <alignment horizontal="center"/>
      <protection hidden="1"/>
    </xf>
    <xf numFmtId="0" fontId="36" fillId="12" borderId="27" xfId="0" applyFont="1" applyFill="1" applyBorder="1" applyAlignment="1" applyProtection="1">
      <alignment horizontal="center"/>
      <protection hidden="1"/>
    </xf>
    <xf numFmtId="0" fontId="45" fillId="11" borderId="0" xfId="0" applyFont="1" applyFill="1" applyAlignment="1" applyProtection="1">
      <alignment horizontal="left" wrapText="1"/>
      <protection hidden="1"/>
    </xf>
    <xf numFmtId="0" fontId="45" fillId="11" borderId="0" xfId="0" applyFont="1" applyFill="1" applyAlignment="1" applyProtection="1">
      <alignment horizontal="left"/>
      <protection hidden="1"/>
    </xf>
    <xf numFmtId="0" fontId="45" fillId="11" borderId="13" xfId="0" applyFont="1" applyFill="1" applyBorder="1" applyAlignment="1" applyProtection="1">
      <alignment horizontal="left"/>
      <protection hidden="1"/>
    </xf>
    <xf numFmtId="0" fontId="36" fillId="9" borderId="21" xfId="0" applyFont="1" applyFill="1" applyBorder="1" applyAlignment="1" applyProtection="1">
      <alignment horizontal="center"/>
      <protection hidden="1"/>
    </xf>
    <xf numFmtId="0" fontId="36" fillId="9" borderId="20" xfId="0" applyFont="1" applyFill="1" applyBorder="1" applyAlignment="1" applyProtection="1">
      <alignment horizontal="center"/>
      <protection hidden="1"/>
    </xf>
    <xf numFmtId="0" fontId="36" fillId="9" borderId="27" xfId="0" applyFont="1" applyFill="1" applyBorder="1" applyAlignment="1" applyProtection="1">
      <alignment horizontal="center"/>
      <protection hidden="1"/>
    </xf>
    <xf numFmtId="0" fontId="0" fillId="0" borderId="0" xfId="0" applyAlignment="1" applyProtection="1">
      <alignment horizontal="center"/>
      <protection hidden="1"/>
    </xf>
    <xf numFmtId="0" fontId="0" fillId="11" borderId="9" xfId="0" applyFill="1" applyBorder="1" applyAlignment="1" applyProtection="1">
      <alignment horizontal="center" vertical="top"/>
      <protection hidden="1"/>
    </xf>
    <xf numFmtId="0" fontId="0" fillId="11" borderId="0" xfId="0" applyFill="1" applyAlignment="1" applyProtection="1">
      <alignment horizontal="center" vertical="top"/>
      <protection hidden="1"/>
    </xf>
    <xf numFmtId="0" fontId="50" fillId="11" borderId="0" xfId="0" applyFont="1" applyFill="1" applyAlignment="1" applyProtection="1">
      <alignment horizontal="left" vertical="top" wrapText="1"/>
      <protection hidden="1"/>
    </xf>
    <xf numFmtId="0" fontId="50" fillId="11" borderId="13" xfId="0" applyFont="1" applyFill="1" applyBorder="1" applyAlignment="1" applyProtection="1">
      <alignment horizontal="left" vertical="top" wrapText="1"/>
      <protection hidden="1"/>
    </xf>
    <xf numFmtId="0" fontId="50" fillId="11" borderId="0" xfId="0" applyFont="1" applyFill="1" applyAlignment="1" applyProtection="1">
      <alignment horizontal="left"/>
      <protection hidden="1"/>
    </xf>
    <xf numFmtId="0" fontId="50" fillId="11" borderId="13" xfId="0" applyFont="1" applyFill="1" applyBorder="1" applyAlignment="1" applyProtection="1">
      <alignment horizontal="left"/>
      <protection hidden="1"/>
    </xf>
    <xf numFmtId="0" fontId="51" fillId="11" borderId="9" xfId="0" applyFont="1" applyFill="1" applyBorder="1" applyAlignment="1" applyProtection="1">
      <alignment horizontal="center"/>
      <protection hidden="1"/>
    </xf>
    <xf numFmtId="0" fontId="45" fillId="11" borderId="0" xfId="0" applyFont="1" applyFill="1" applyAlignment="1" applyProtection="1">
      <alignment horizontal="left" vertical="top"/>
      <protection locked="0" hidden="1"/>
    </xf>
    <xf numFmtId="0" fontId="45" fillId="11" borderId="13" xfId="0" applyFont="1" applyFill="1" applyBorder="1" applyAlignment="1" applyProtection="1">
      <alignment horizontal="left" vertical="top"/>
      <protection locked="0" hidden="1"/>
    </xf>
    <xf numFmtId="0" fontId="0" fillId="11" borderId="9" xfId="0" applyFill="1" applyBorder="1" applyAlignment="1" applyProtection="1">
      <alignment horizontal="left" vertical="top" wrapText="1"/>
      <protection hidden="1"/>
    </xf>
    <xf numFmtId="0" fontId="0" fillId="11" borderId="0" xfId="0" applyFill="1" applyAlignment="1" applyProtection="1">
      <alignment horizontal="left" vertical="top" wrapText="1"/>
      <protection hidden="1"/>
    </xf>
    <xf numFmtId="0" fontId="36" fillId="9" borderId="21" xfId="0" applyFont="1" applyFill="1" applyBorder="1" applyAlignment="1" applyProtection="1">
      <alignment horizontal="center" vertical="center" wrapText="1"/>
      <protection hidden="1"/>
    </xf>
    <xf numFmtId="0" fontId="36" fillId="9" borderId="20" xfId="0" applyFont="1" applyFill="1" applyBorder="1" applyAlignment="1" applyProtection="1">
      <alignment horizontal="center" vertical="center"/>
      <protection hidden="1"/>
    </xf>
    <xf numFmtId="0" fontId="36" fillId="9" borderId="27" xfId="0" applyFont="1" applyFill="1" applyBorder="1" applyAlignment="1" applyProtection="1">
      <alignment horizontal="center" vertical="center"/>
      <protection hidden="1"/>
    </xf>
    <xf numFmtId="0" fontId="0" fillId="11" borderId="9" xfId="0" applyFill="1" applyBorder="1" applyAlignment="1" applyProtection="1">
      <alignment horizontal="left"/>
      <protection hidden="1"/>
    </xf>
    <xf numFmtId="0" fontId="0" fillId="11" borderId="0" xfId="0" applyFill="1" applyAlignment="1" applyProtection="1">
      <alignment horizontal="left"/>
      <protection hidden="1"/>
    </xf>
    <xf numFmtId="0" fontId="0" fillId="11" borderId="13" xfId="0" applyFill="1" applyBorder="1" applyAlignment="1" applyProtection="1">
      <alignment horizontal="left"/>
      <protection hidden="1"/>
    </xf>
    <xf numFmtId="0" fontId="45" fillId="11" borderId="9" xfId="0" applyFont="1" applyFill="1" applyBorder="1" applyAlignment="1" applyProtection="1">
      <alignment horizontal="left" vertical="top" wrapText="1"/>
      <protection hidden="1"/>
    </xf>
    <xf numFmtId="0" fontId="45" fillId="11" borderId="0" xfId="0" applyFont="1" applyFill="1" applyAlignment="1" applyProtection="1">
      <alignment horizontal="left" vertical="top" wrapText="1"/>
      <protection hidden="1"/>
    </xf>
    <xf numFmtId="0" fontId="45" fillId="11" borderId="13" xfId="0" applyFont="1" applyFill="1" applyBorder="1" applyAlignment="1" applyProtection="1">
      <alignment horizontal="left" vertical="top" wrapText="1"/>
      <protection hidden="1"/>
    </xf>
    <xf numFmtId="0" fontId="39" fillId="8" borderId="21" xfId="0" applyFont="1" applyFill="1" applyBorder="1" applyAlignment="1" applyProtection="1">
      <alignment horizontal="center"/>
      <protection hidden="1"/>
    </xf>
    <xf numFmtId="0" fontId="39" fillId="8" borderId="20" xfId="0" applyFont="1" applyFill="1" applyBorder="1" applyAlignment="1" applyProtection="1">
      <alignment horizontal="center"/>
      <protection hidden="1"/>
    </xf>
    <xf numFmtId="0" fontId="39" fillId="8" borderId="27" xfId="0" applyFont="1" applyFill="1" applyBorder="1" applyAlignment="1" applyProtection="1">
      <alignment horizontal="center"/>
      <protection hidden="1"/>
    </xf>
    <xf numFmtId="0" fontId="42" fillId="0" borderId="20" xfId="0" applyFont="1" applyBorder="1" applyAlignment="1" applyProtection="1">
      <alignment horizontal="center"/>
      <protection hidden="1"/>
    </xf>
    <xf numFmtId="0" fontId="36" fillId="9" borderId="21" xfId="0" applyFont="1" applyFill="1" applyBorder="1" applyAlignment="1" applyProtection="1">
      <alignment horizontal="center" wrapText="1"/>
      <protection hidden="1"/>
    </xf>
    <xf numFmtId="0" fontId="36" fillId="9" borderId="20" xfId="0" applyFont="1" applyFill="1" applyBorder="1" applyAlignment="1" applyProtection="1">
      <alignment horizontal="center" wrapText="1"/>
      <protection hidden="1"/>
    </xf>
    <xf numFmtId="0" fontId="36" fillId="9" borderId="27" xfId="0" applyFont="1" applyFill="1" applyBorder="1" applyAlignment="1" applyProtection="1">
      <alignment horizontal="center" wrapText="1"/>
      <protection hidden="1"/>
    </xf>
    <xf numFmtId="0" fontId="0" fillId="10" borderId="9" xfId="0" applyFill="1" applyBorder="1" applyAlignment="1" applyProtection="1">
      <alignment horizontal="left"/>
      <protection hidden="1"/>
    </xf>
    <xf numFmtId="0" fontId="0" fillId="10" borderId="0" xfId="0" applyFill="1" applyAlignment="1" applyProtection="1">
      <alignment horizontal="left"/>
      <protection hidden="1"/>
    </xf>
    <xf numFmtId="0" fontId="0" fillId="11" borderId="9" xfId="0" applyFill="1" applyBorder="1" applyAlignment="1" applyProtection="1">
      <alignment horizontal="left" wrapText="1"/>
      <protection hidden="1"/>
    </xf>
    <xf numFmtId="0" fontId="0" fillId="11" borderId="0" xfId="0" applyFill="1" applyAlignment="1" applyProtection="1">
      <alignment horizontal="left" wrapText="1"/>
      <protection hidden="1"/>
    </xf>
  </cellXfs>
  <cellStyles count="1">
    <cellStyle name="Normal" xfId="0" builtinId="0"/>
  </cellStyles>
  <dxfs count="6">
    <dxf>
      <font>
        <b/>
        <i val="0"/>
        <color rgb="FFFF0000"/>
      </font>
    </dxf>
    <dxf>
      <font>
        <b/>
        <i val="0"/>
        <color rgb="FFFF0000"/>
      </font>
    </dxf>
    <dxf>
      <font>
        <b/>
        <i val="0"/>
        <u val="double"/>
        <color rgb="FFFF0000"/>
      </font>
    </dxf>
    <dxf>
      <font>
        <b/>
        <i val="0"/>
        <u/>
        <color rgb="FFC00000"/>
      </font>
    </dxf>
    <dxf>
      <font>
        <b/>
        <i val="0"/>
        <u val="double"/>
        <color rgb="FFFF0000"/>
      </font>
    </dxf>
    <dxf>
      <font>
        <b/>
        <i val="0"/>
        <strike val="0"/>
        <color rgb="FFFF0000"/>
      </font>
      <fill>
        <patternFill>
          <bgColor theme="5" tint="0.59996337778862885"/>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Vos préférences</a:t>
            </a:r>
            <a:r>
              <a:rPr lang="en-US" sz="1100" baseline="0"/>
              <a:t> en matière de sécurité et de rendement</a:t>
            </a:r>
            <a:endParaRPr lang="en-US" sz="1100"/>
          </a:p>
        </c:rich>
      </c:tx>
      <c:layout>
        <c:manualLayout>
          <c:xMode val="edge"/>
          <c:yMode val="edge"/>
          <c:x val="0.32126496978575353"/>
          <c:y val="0.14260273803802692"/>
        </c:manualLayout>
      </c:layout>
      <c:overlay val="0"/>
    </c:title>
    <c:autoTitleDeleted val="0"/>
    <c:plotArea>
      <c:layout/>
      <c:barChart>
        <c:barDir val="bar"/>
        <c:grouping val="stacked"/>
        <c:varyColors val="0"/>
        <c:ser>
          <c:idx val="2"/>
          <c:order val="0"/>
          <c:tx>
            <c:strRef>
              <c:f>questionnaire!$O$28</c:f>
              <c:strCache>
                <c:ptCount val="1"/>
                <c:pt idx="0">
                  <c:v>voorkeur klant</c:v>
                </c:pt>
              </c:strCache>
            </c:strRef>
          </c:tx>
          <c:spPr>
            <a:solidFill>
              <a:schemeClr val="accent5">
                <a:lumMod val="75000"/>
              </a:schemeClr>
            </a:solidFill>
          </c:spPr>
          <c:invertIfNegative val="0"/>
          <c:dPt>
            <c:idx val="0"/>
            <c:invertIfNegative val="0"/>
            <c:bubble3D val="0"/>
            <c:spPr>
              <a:noFill/>
              <a:ln w="25400">
                <a:solidFill>
                  <a:schemeClr val="tx1"/>
                </a:solidFill>
              </a:ln>
            </c:spPr>
            <c:extLst>
              <c:ext xmlns:c16="http://schemas.microsoft.com/office/drawing/2014/chart" uri="{C3380CC4-5D6E-409C-BE32-E72D297353CC}">
                <c16:uniqueId val="{00000001-A02A-488D-9769-C70356CF2CF4}"/>
              </c:ext>
            </c:extLst>
          </c:dPt>
          <c:val>
            <c:numRef>
              <c:f>questionnaire!$O$29</c:f>
              <c:numCache>
                <c:formatCode>General</c:formatCode>
                <c:ptCount val="1"/>
                <c:pt idx="0">
                  <c:v>85</c:v>
                </c:pt>
              </c:numCache>
            </c:numRef>
          </c:val>
          <c:extLst>
            <c:ext xmlns:c16="http://schemas.microsoft.com/office/drawing/2014/chart" uri="{C3380CC4-5D6E-409C-BE32-E72D297353CC}">
              <c16:uniqueId val="{00000002-A02A-488D-9769-C70356CF2CF4}"/>
            </c:ext>
          </c:extLst>
        </c:ser>
        <c:ser>
          <c:idx val="0"/>
          <c:order val="1"/>
          <c:tx>
            <c:strRef>
              <c:f>questionnaire!$S$28</c:f>
              <c:strCache>
                <c:ptCount val="1"/>
              </c:strCache>
            </c:strRef>
          </c:tx>
          <c:spPr>
            <a:noFill/>
            <a:ln w="25400">
              <a:solidFill>
                <a:schemeClr val="tx1"/>
              </a:solidFill>
            </a:ln>
          </c:spPr>
          <c:invertIfNegative val="0"/>
          <c:val>
            <c:numRef>
              <c:f>questionnaire!$S$29</c:f>
              <c:numCache>
                <c:formatCode>General</c:formatCode>
                <c:ptCount val="1"/>
                <c:pt idx="0">
                  <c:v>165</c:v>
                </c:pt>
              </c:numCache>
            </c:numRef>
          </c:val>
          <c:extLst>
            <c:ext xmlns:c16="http://schemas.microsoft.com/office/drawing/2014/chart" uri="{C3380CC4-5D6E-409C-BE32-E72D297353CC}">
              <c16:uniqueId val="{00000003-A02A-488D-9769-C70356CF2CF4}"/>
            </c:ext>
          </c:extLst>
        </c:ser>
        <c:dLbls>
          <c:showLegendKey val="0"/>
          <c:showVal val="0"/>
          <c:showCatName val="0"/>
          <c:showSerName val="0"/>
          <c:showPercent val="0"/>
          <c:showBubbleSize val="0"/>
        </c:dLbls>
        <c:gapWidth val="75"/>
        <c:overlap val="100"/>
        <c:axId val="312622336"/>
        <c:axId val="1"/>
      </c:barChart>
      <c:catAx>
        <c:axId val="312622336"/>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250"/>
        </c:scaling>
        <c:delete val="1"/>
        <c:axPos val="b"/>
        <c:title>
          <c:tx>
            <c:rich>
              <a:bodyPr/>
              <a:lstStyle/>
              <a:p>
                <a:pPr>
                  <a:defRPr/>
                </a:pPr>
                <a:r>
                  <a:rPr lang="fr-BE" sz="1100"/>
                  <a:t>sécurité</a:t>
                </a:r>
              </a:p>
            </c:rich>
          </c:tx>
          <c:layout>
            <c:manualLayout>
              <c:xMode val="edge"/>
              <c:yMode val="edge"/>
              <c:x val="1.6159067325886591E-2"/>
              <c:y val="0.80191145120944385"/>
            </c:manualLayout>
          </c:layout>
          <c:overlay val="0"/>
        </c:title>
        <c:numFmt formatCode="General" sourceLinked="1"/>
        <c:majorTickMark val="out"/>
        <c:minorTickMark val="none"/>
        <c:tickLblPos val="nextTo"/>
        <c:crossAx val="312622336"/>
        <c:crosses val="autoZero"/>
        <c:crossBetween val="between"/>
      </c:valAx>
      <c:spPr>
        <a:ln>
          <a:noFill/>
        </a:ln>
      </c:spPr>
    </c:plotArea>
    <c:plotVisOnly val="1"/>
    <c:dispBlanksAs val="gap"/>
    <c:showDLblsOverMax val="0"/>
  </c:chart>
  <c:spPr>
    <a:noFill/>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fr-BE" sz="1100"/>
              <a:t>Votre appétit pour le risque</a:t>
            </a:r>
          </a:p>
        </c:rich>
      </c:tx>
      <c:layout>
        <c:manualLayout>
          <c:xMode val="edge"/>
          <c:yMode val="edge"/>
          <c:x val="0.38589476896783248"/>
          <c:y val="0.11594225721784777"/>
        </c:manualLayout>
      </c:layout>
      <c:overlay val="0"/>
    </c:title>
    <c:autoTitleDeleted val="0"/>
    <c:plotArea>
      <c:layout/>
      <c:barChart>
        <c:barDir val="bar"/>
        <c:grouping val="percentStacked"/>
        <c:varyColors val="0"/>
        <c:ser>
          <c:idx val="0"/>
          <c:order val="0"/>
          <c:tx>
            <c:v>beleggingsvoorkeur</c:v>
          </c:tx>
          <c:spPr>
            <a:solidFill>
              <a:schemeClr val="accent5">
                <a:lumMod val="75000"/>
              </a:schemeClr>
            </a:solidFill>
            <a:ln>
              <a:solidFill>
                <a:schemeClr val="accent5">
                  <a:lumMod val="75000"/>
                </a:schemeClr>
              </a:solidFill>
            </a:ln>
          </c:spPr>
          <c:invertIfNegative val="0"/>
          <c:val>
            <c:numRef>
              <c:f>questionnaire!$O$18</c:f>
              <c:numCache>
                <c:formatCode>0%</c:formatCode>
                <c:ptCount val="1"/>
                <c:pt idx="0">
                  <c:v>8.5000000000000006E-2</c:v>
                </c:pt>
              </c:numCache>
            </c:numRef>
          </c:val>
          <c:extLst>
            <c:ext xmlns:c16="http://schemas.microsoft.com/office/drawing/2014/chart" uri="{C3380CC4-5D6E-409C-BE32-E72D297353CC}">
              <c16:uniqueId val="{00000000-B1BE-4E5F-809D-EED0782020F2}"/>
            </c:ext>
          </c:extLst>
        </c:ser>
        <c:ser>
          <c:idx val="1"/>
          <c:order val="1"/>
          <c:tx>
            <c:v>reactie bij sterke daling</c:v>
          </c:tx>
          <c:spPr>
            <a:solidFill>
              <a:schemeClr val="accent5">
                <a:lumMod val="75000"/>
              </a:schemeClr>
            </a:solidFill>
            <a:ln>
              <a:solidFill>
                <a:schemeClr val="accent5">
                  <a:lumMod val="75000"/>
                </a:schemeClr>
              </a:solidFill>
            </a:ln>
          </c:spPr>
          <c:invertIfNegative val="0"/>
          <c:val>
            <c:numRef>
              <c:f>questionnaire!$O$19</c:f>
              <c:numCache>
                <c:formatCode>0%</c:formatCode>
                <c:ptCount val="1"/>
                <c:pt idx="0">
                  <c:v>0.16500000000000001</c:v>
                </c:pt>
              </c:numCache>
            </c:numRef>
          </c:val>
          <c:extLst>
            <c:ext xmlns:c16="http://schemas.microsoft.com/office/drawing/2014/chart" uri="{C3380CC4-5D6E-409C-BE32-E72D297353CC}">
              <c16:uniqueId val="{00000001-B1BE-4E5F-809D-EED0782020F2}"/>
            </c:ext>
          </c:extLst>
        </c:ser>
        <c:ser>
          <c:idx val="2"/>
          <c:order val="2"/>
          <c:tx>
            <c:v>gevoeligheid voor schommelingen</c:v>
          </c:tx>
          <c:spPr>
            <a:solidFill>
              <a:schemeClr val="accent5">
                <a:lumMod val="75000"/>
              </a:schemeClr>
            </a:solidFill>
            <a:ln>
              <a:solidFill>
                <a:schemeClr val="accent5">
                  <a:lumMod val="75000"/>
                </a:schemeClr>
              </a:solidFill>
            </a:ln>
          </c:spPr>
          <c:invertIfNegative val="0"/>
          <c:val>
            <c:numRef>
              <c:f>questionnaire!$O$20</c:f>
              <c:numCache>
                <c:formatCode>0%</c:formatCode>
                <c:ptCount val="1"/>
                <c:pt idx="0">
                  <c:v>0.16500000000000001</c:v>
                </c:pt>
              </c:numCache>
            </c:numRef>
          </c:val>
          <c:extLst>
            <c:ext xmlns:c16="http://schemas.microsoft.com/office/drawing/2014/chart" uri="{C3380CC4-5D6E-409C-BE32-E72D297353CC}">
              <c16:uniqueId val="{00000002-B1BE-4E5F-809D-EED0782020F2}"/>
            </c:ext>
          </c:extLst>
        </c:ser>
        <c:ser>
          <c:idx val="3"/>
          <c:order val="3"/>
          <c:tx>
            <c:v>mogelijkheid om verlies op te vangen</c:v>
          </c:tx>
          <c:spPr>
            <a:solidFill>
              <a:schemeClr val="accent5">
                <a:lumMod val="75000"/>
              </a:schemeClr>
            </a:solidFill>
            <a:ln>
              <a:solidFill>
                <a:schemeClr val="accent5">
                  <a:lumMod val="75000"/>
                </a:schemeClr>
              </a:solidFill>
            </a:ln>
          </c:spPr>
          <c:invertIfNegative val="0"/>
          <c:val>
            <c:numRef>
              <c:f>questionnaire!$O$25</c:f>
              <c:numCache>
                <c:formatCode>0%</c:formatCode>
                <c:ptCount val="1"/>
                <c:pt idx="0">
                  <c:v>8.5000000000000006E-2</c:v>
                </c:pt>
              </c:numCache>
            </c:numRef>
          </c:val>
          <c:extLst>
            <c:ext xmlns:c16="http://schemas.microsoft.com/office/drawing/2014/chart" uri="{C3380CC4-5D6E-409C-BE32-E72D297353CC}">
              <c16:uniqueId val="{00000003-B1BE-4E5F-809D-EED0782020F2}"/>
            </c:ext>
          </c:extLst>
        </c:ser>
        <c:ser>
          <c:idx val="4"/>
          <c:order val="4"/>
          <c:tx>
            <c:v>maximale score</c:v>
          </c:tx>
          <c:spPr>
            <a:noFill/>
            <a:ln>
              <a:solidFill>
                <a:schemeClr val="tx1"/>
              </a:solidFill>
            </a:ln>
          </c:spPr>
          <c:invertIfNegative val="0"/>
          <c:val>
            <c:numRef>
              <c:f>questionnaire!$O$26</c:f>
              <c:numCache>
                <c:formatCode>0%</c:formatCode>
                <c:ptCount val="1"/>
                <c:pt idx="0">
                  <c:v>0.5</c:v>
                </c:pt>
              </c:numCache>
            </c:numRef>
          </c:val>
          <c:extLst>
            <c:ext xmlns:c16="http://schemas.microsoft.com/office/drawing/2014/chart" uri="{C3380CC4-5D6E-409C-BE32-E72D297353CC}">
              <c16:uniqueId val="{00000004-B1BE-4E5F-809D-EED0782020F2}"/>
            </c:ext>
          </c:extLst>
        </c:ser>
        <c:dLbls>
          <c:showLegendKey val="0"/>
          <c:showVal val="0"/>
          <c:showCatName val="0"/>
          <c:showSerName val="0"/>
          <c:showPercent val="0"/>
          <c:showBubbleSize val="0"/>
        </c:dLbls>
        <c:gapWidth val="50"/>
        <c:overlap val="100"/>
        <c:axId val="462002944"/>
        <c:axId val="1"/>
      </c:barChart>
      <c:catAx>
        <c:axId val="46200294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462002944"/>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fr-BE" sz="1100"/>
              <a:t>Votre situation financière actuelle</a:t>
            </a:r>
          </a:p>
        </c:rich>
      </c:tx>
      <c:overlay val="0"/>
    </c:title>
    <c:autoTitleDeleted val="0"/>
    <c:plotArea>
      <c:layout>
        <c:manualLayout>
          <c:layoutTarget val="inner"/>
          <c:xMode val="edge"/>
          <c:yMode val="edge"/>
          <c:x val="1.8755328218243821E-2"/>
          <c:y val="0.15919047619047619"/>
          <c:w val="0.96248934356351235"/>
          <c:h val="0.73128571428571432"/>
        </c:manualLayout>
      </c:layout>
      <c:barChart>
        <c:barDir val="bar"/>
        <c:grouping val="percentStacked"/>
        <c:varyColors val="0"/>
        <c:ser>
          <c:idx val="0"/>
          <c:order val="0"/>
          <c:tx>
            <c:v>roerend vermogen</c:v>
          </c:tx>
          <c:spPr>
            <a:solidFill>
              <a:schemeClr val="accent5">
                <a:lumMod val="75000"/>
              </a:schemeClr>
            </a:solidFill>
            <a:ln>
              <a:solidFill>
                <a:schemeClr val="accent5">
                  <a:lumMod val="75000"/>
                </a:schemeClr>
              </a:solidFill>
            </a:ln>
          </c:spPr>
          <c:invertIfNegative val="0"/>
          <c:val>
            <c:numRef>
              <c:f>questionnaire!$O$8</c:f>
              <c:numCache>
                <c:formatCode>0%</c:formatCode>
                <c:ptCount val="1"/>
                <c:pt idx="0">
                  <c:v>8.8095238095238101E-2</c:v>
                </c:pt>
              </c:numCache>
            </c:numRef>
          </c:val>
          <c:extLst>
            <c:ext xmlns:c16="http://schemas.microsoft.com/office/drawing/2014/chart" uri="{C3380CC4-5D6E-409C-BE32-E72D297353CC}">
              <c16:uniqueId val="{00000000-00C0-49F8-B956-214979C06AC1}"/>
            </c:ext>
          </c:extLst>
        </c:ser>
        <c:ser>
          <c:idx val="1"/>
          <c:order val="1"/>
          <c:tx>
            <c:v>onroerend vermogen</c:v>
          </c:tx>
          <c:spPr>
            <a:solidFill>
              <a:schemeClr val="accent5">
                <a:lumMod val="75000"/>
              </a:schemeClr>
            </a:solidFill>
            <a:ln>
              <a:solidFill>
                <a:schemeClr val="accent5">
                  <a:lumMod val="75000"/>
                </a:schemeClr>
              </a:solidFill>
            </a:ln>
          </c:spPr>
          <c:invertIfNegative val="0"/>
          <c:val>
            <c:numRef>
              <c:f>questionnaire!$O$9</c:f>
              <c:numCache>
                <c:formatCode>0%</c:formatCode>
                <c:ptCount val="1"/>
                <c:pt idx="0">
                  <c:v>7.1428571428571425E-2</c:v>
                </c:pt>
              </c:numCache>
            </c:numRef>
          </c:val>
          <c:extLst>
            <c:ext xmlns:c16="http://schemas.microsoft.com/office/drawing/2014/chart" uri="{C3380CC4-5D6E-409C-BE32-E72D297353CC}">
              <c16:uniqueId val="{00000001-00C0-49F8-B956-214979C06AC1}"/>
            </c:ext>
          </c:extLst>
        </c:ser>
        <c:ser>
          <c:idx val="2"/>
          <c:order val="2"/>
          <c:tx>
            <c:v>netto-inkomen</c:v>
          </c:tx>
          <c:spPr>
            <a:solidFill>
              <a:schemeClr val="accent5">
                <a:lumMod val="75000"/>
              </a:schemeClr>
            </a:solidFill>
            <a:ln>
              <a:solidFill>
                <a:schemeClr val="accent5">
                  <a:lumMod val="75000"/>
                </a:schemeClr>
              </a:solidFill>
            </a:ln>
          </c:spPr>
          <c:invertIfNegative val="0"/>
          <c:val>
            <c:numRef>
              <c:f>questionnaire!$O$10</c:f>
              <c:numCache>
                <c:formatCode>0%</c:formatCode>
                <c:ptCount val="1"/>
                <c:pt idx="0">
                  <c:v>4.7619047619047616E-2</c:v>
                </c:pt>
              </c:numCache>
            </c:numRef>
          </c:val>
          <c:extLst>
            <c:ext xmlns:c16="http://schemas.microsoft.com/office/drawing/2014/chart" uri="{C3380CC4-5D6E-409C-BE32-E72D297353CC}">
              <c16:uniqueId val="{00000002-00C0-49F8-B956-214979C06AC1}"/>
            </c:ext>
          </c:extLst>
        </c:ser>
        <c:ser>
          <c:idx val="3"/>
          <c:order val="3"/>
          <c:tx>
            <c:v>spaarmogelijkheid</c:v>
          </c:tx>
          <c:spPr>
            <a:solidFill>
              <a:schemeClr val="accent5">
                <a:lumMod val="75000"/>
              </a:schemeClr>
            </a:solidFill>
            <a:ln>
              <a:solidFill>
                <a:schemeClr val="accent5">
                  <a:lumMod val="75000"/>
                </a:schemeClr>
              </a:solidFill>
            </a:ln>
          </c:spPr>
          <c:invertIfNegative val="0"/>
          <c:val>
            <c:numRef>
              <c:f>questionnaire!$O$11</c:f>
              <c:numCache>
                <c:formatCode>0%</c:formatCode>
                <c:ptCount val="1"/>
                <c:pt idx="0">
                  <c:v>0</c:v>
                </c:pt>
              </c:numCache>
            </c:numRef>
          </c:val>
          <c:extLst>
            <c:ext xmlns:c16="http://schemas.microsoft.com/office/drawing/2014/chart" uri="{C3380CC4-5D6E-409C-BE32-E72D297353CC}">
              <c16:uniqueId val="{00000003-00C0-49F8-B956-214979C06AC1}"/>
            </c:ext>
          </c:extLst>
        </c:ser>
        <c:ser>
          <c:idx val="4"/>
          <c:order val="4"/>
          <c:tx>
            <c:v>maximale score</c:v>
          </c:tx>
          <c:spPr>
            <a:noFill/>
            <a:ln>
              <a:solidFill>
                <a:schemeClr val="tx1"/>
              </a:solidFill>
            </a:ln>
          </c:spPr>
          <c:invertIfNegative val="0"/>
          <c:val>
            <c:numRef>
              <c:f>questionnaire!$O$12</c:f>
              <c:numCache>
                <c:formatCode>0%</c:formatCode>
                <c:ptCount val="1"/>
                <c:pt idx="0">
                  <c:v>0.79285714285714293</c:v>
                </c:pt>
              </c:numCache>
            </c:numRef>
          </c:val>
          <c:extLst>
            <c:ext xmlns:c16="http://schemas.microsoft.com/office/drawing/2014/chart" uri="{C3380CC4-5D6E-409C-BE32-E72D297353CC}">
              <c16:uniqueId val="{00000004-00C0-49F8-B956-214979C06AC1}"/>
            </c:ext>
          </c:extLst>
        </c:ser>
        <c:dLbls>
          <c:showLegendKey val="0"/>
          <c:showVal val="0"/>
          <c:showCatName val="0"/>
          <c:showSerName val="0"/>
          <c:showPercent val="0"/>
          <c:showBubbleSize val="0"/>
        </c:dLbls>
        <c:gapWidth val="50"/>
        <c:overlap val="100"/>
        <c:axId val="469184736"/>
        <c:axId val="1"/>
      </c:barChart>
      <c:catAx>
        <c:axId val="469184736"/>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469184736"/>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Horizon d'investissement</a:t>
            </a:r>
          </a:p>
        </c:rich>
      </c:tx>
      <c:overlay val="0"/>
    </c:title>
    <c:autoTitleDeleted val="0"/>
    <c:plotArea>
      <c:layout>
        <c:manualLayout>
          <c:layoutTarget val="inner"/>
          <c:xMode val="edge"/>
          <c:yMode val="edge"/>
          <c:x val="1.8755328218243821E-2"/>
          <c:y val="0"/>
          <c:w val="0.79704170610387259"/>
          <c:h val="0.98793248945147683"/>
        </c:manualLayout>
      </c:layout>
      <c:barChart>
        <c:barDir val="bar"/>
        <c:grouping val="clustered"/>
        <c:varyColors val="0"/>
        <c:ser>
          <c:idx val="0"/>
          <c:order val="0"/>
          <c:tx>
            <c:strRef>
              <c:f>questionnaire!$N$27</c:f>
              <c:strCache>
                <c:ptCount val="1"/>
                <c:pt idx="0">
                  <c:v>Beleggingshorizon</c:v>
                </c:pt>
              </c:strCache>
            </c:strRef>
          </c:tx>
          <c:spPr>
            <a:solidFill>
              <a:schemeClr val="accent5">
                <a:lumMod val="75000"/>
              </a:schemeClr>
            </a:solidFill>
          </c:spPr>
          <c:invertIfNegative val="0"/>
          <c:val>
            <c:numRef>
              <c:f>questionnaire!$O$27</c:f>
              <c:numCache>
                <c:formatCode>General</c:formatCode>
                <c:ptCount val="1"/>
                <c:pt idx="0">
                  <c:v>16</c:v>
                </c:pt>
              </c:numCache>
            </c:numRef>
          </c:val>
          <c:extLst>
            <c:ext xmlns:c16="http://schemas.microsoft.com/office/drawing/2014/chart" uri="{C3380CC4-5D6E-409C-BE32-E72D297353CC}">
              <c16:uniqueId val="{00000000-28B4-4C81-8533-27460315D5E3}"/>
            </c:ext>
          </c:extLst>
        </c:ser>
        <c:dLbls>
          <c:showLegendKey val="0"/>
          <c:showVal val="0"/>
          <c:showCatName val="0"/>
          <c:showSerName val="0"/>
          <c:showPercent val="0"/>
          <c:showBubbleSize val="0"/>
        </c:dLbls>
        <c:gapWidth val="150"/>
        <c:axId val="469183424"/>
        <c:axId val="1"/>
      </c:barChart>
      <c:catAx>
        <c:axId val="46918342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24"/>
          <c:min val="0"/>
        </c:scaling>
        <c:delete val="0"/>
        <c:axPos val="b"/>
        <c:numFmt formatCode="General" sourceLinked="1"/>
        <c:majorTickMark val="none"/>
        <c:minorTickMark val="none"/>
        <c:tickLblPos val="none"/>
        <c:spPr>
          <a:noFill/>
          <a:ln>
            <a:noFill/>
          </a:ln>
        </c:spPr>
        <c:crossAx val="469183424"/>
        <c:crosses val="autoZero"/>
        <c:crossBetween val="between"/>
        <c:majorUnit val="4"/>
        <c:minorUnit val="0.06"/>
      </c:valAx>
      <c:spPr>
        <a:noFill/>
        <a:ln w="25400">
          <a:noFill/>
        </a:ln>
      </c:spPr>
    </c:plotArea>
    <c:plotVisOnly val="1"/>
    <c:dispBlanksAs val="gap"/>
    <c:showDLblsOverMax val="0"/>
  </c:chart>
  <c:spPr>
    <a:ln>
      <a:noFill/>
    </a:ln>
  </c:sp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fr-BE" sz="1100"/>
              <a:t>Les connaissances</a:t>
            </a:r>
            <a:r>
              <a:rPr lang="fr-BE" sz="1100" baseline="0"/>
              <a:t> que vous avez acquises</a:t>
            </a:r>
            <a:endParaRPr lang="fr-BE" sz="1100"/>
          </a:p>
        </c:rich>
      </c:tx>
      <c:overlay val="0"/>
    </c:title>
    <c:autoTitleDeleted val="0"/>
    <c:plotArea>
      <c:layout/>
      <c:barChart>
        <c:barDir val="bar"/>
        <c:grouping val="percentStacked"/>
        <c:varyColors val="0"/>
        <c:ser>
          <c:idx val="0"/>
          <c:order val="0"/>
          <c:tx>
            <c:v>kennis uit opleiding</c:v>
          </c:tx>
          <c:spPr>
            <a:solidFill>
              <a:schemeClr val="accent5">
                <a:lumMod val="75000"/>
              </a:schemeClr>
            </a:solidFill>
            <a:ln>
              <a:solidFill>
                <a:schemeClr val="accent5">
                  <a:lumMod val="75000"/>
                </a:schemeClr>
              </a:solidFill>
            </a:ln>
          </c:spPr>
          <c:invertIfNegative val="0"/>
          <c:errBars>
            <c:errBarType val="both"/>
            <c:errValType val="stdErr"/>
            <c:noEndCap val="0"/>
          </c:errBars>
          <c:cat>
            <c:strLit>
              <c:ptCount val="1"/>
              <c:pt idx="0">
                <c:v>score klant</c:v>
              </c:pt>
            </c:strLit>
          </c:cat>
          <c:val>
            <c:numRef>
              <c:f>questionnaire!$O$3</c:f>
              <c:numCache>
                <c:formatCode>0%</c:formatCode>
                <c:ptCount val="1"/>
                <c:pt idx="0">
                  <c:v>0</c:v>
                </c:pt>
              </c:numCache>
            </c:numRef>
          </c:val>
          <c:extLst>
            <c:ext xmlns:c16="http://schemas.microsoft.com/office/drawing/2014/chart" uri="{C3380CC4-5D6E-409C-BE32-E72D297353CC}">
              <c16:uniqueId val="{00000000-24A0-4471-886C-41FF9BCA2E6F}"/>
            </c:ext>
          </c:extLst>
        </c:ser>
        <c:ser>
          <c:idx val="1"/>
          <c:order val="1"/>
          <c:tx>
            <c:v>beroepskennis</c:v>
          </c:tx>
          <c:spPr>
            <a:solidFill>
              <a:schemeClr val="accent5">
                <a:lumMod val="75000"/>
              </a:schemeClr>
            </a:solidFill>
            <a:ln>
              <a:solidFill>
                <a:schemeClr val="accent5">
                  <a:lumMod val="75000"/>
                </a:schemeClr>
              </a:solidFill>
            </a:ln>
          </c:spPr>
          <c:invertIfNegative val="0"/>
          <c:errBars>
            <c:errBarType val="both"/>
            <c:errValType val="stdErr"/>
            <c:noEndCap val="0"/>
          </c:errBars>
          <c:cat>
            <c:strLit>
              <c:ptCount val="1"/>
              <c:pt idx="0">
                <c:v>score klant</c:v>
              </c:pt>
            </c:strLit>
          </c:cat>
          <c:val>
            <c:numRef>
              <c:f>questionnaire!$O$4</c:f>
              <c:numCache>
                <c:formatCode>0%</c:formatCode>
                <c:ptCount val="1"/>
                <c:pt idx="0">
                  <c:v>0</c:v>
                </c:pt>
              </c:numCache>
            </c:numRef>
          </c:val>
          <c:extLst>
            <c:ext xmlns:c16="http://schemas.microsoft.com/office/drawing/2014/chart" uri="{C3380CC4-5D6E-409C-BE32-E72D297353CC}">
              <c16:uniqueId val="{00000001-24A0-4471-886C-41FF9BCA2E6F}"/>
            </c:ext>
          </c:extLst>
        </c:ser>
        <c:ser>
          <c:idx val="2"/>
          <c:order val="2"/>
          <c:tx>
            <c:v>interesse in financiën</c:v>
          </c:tx>
          <c:spPr>
            <a:solidFill>
              <a:schemeClr val="accent5">
                <a:lumMod val="75000"/>
              </a:schemeClr>
            </a:solidFill>
            <a:ln>
              <a:solidFill>
                <a:schemeClr val="accent5">
                  <a:lumMod val="75000"/>
                </a:schemeClr>
              </a:solidFill>
            </a:ln>
          </c:spPr>
          <c:invertIfNegative val="0"/>
          <c:errBars>
            <c:errBarType val="both"/>
            <c:errValType val="stdErr"/>
            <c:noEndCap val="0"/>
          </c:errBars>
          <c:cat>
            <c:strLit>
              <c:ptCount val="1"/>
              <c:pt idx="0">
                <c:v>score klant</c:v>
              </c:pt>
            </c:strLit>
          </c:cat>
          <c:val>
            <c:numRef>
              <c:f>questionnaire!$O$5</c:f>
              <c:numCache>
                <c:formatCode>0%</c:formatCode>
                <c:ptCount val="1"/>
                <c:pt idx="0">
                  <c:v>0</c:v>
                </c:pt>
              </c:numCache>
            </c:numRef>
          </c:val>
          <c:extLst>
            <c:ext xmlns:c16="http://schemas.microsoft.com/office/drawing/2014/chart" uri="{C3380CC4-5D6E-409C-BE32-E72D297353CC}">
              <c16:uniqueId val="{00000002-24A0-4471-886C-41FF9BCA2E6F}"/>
            </c:ext>
          </c:extLst>
        </c:ser>
        <c:ser>
          <c:idx val="3"/>
          <c:order val="3"/>
          <c:tx>
            <c:v>maximale score</c:v>
          </c:tx>
          <c:spPr>
            <a:noFill/>
            <a:ln>
              <a:solidFill>
                <a:schemeClr val="tx1"/>
              </a:solidFill>
            </a:ln>
          </c:spPr>
          <c:invertIfNegative val="0"/>
          <c:cat>
            <c:strLit>
              <c:ptCount val="1"/>
              <c:pt idx="0">
                <c:v>score klant</c:v>
              </c:pt>
            </c:strLit>
          </c:cat>
          <c:val>
            <c:numRef>
              <c:f>questionnaire!$O$6</c:f>
              <c:numCache>
                <c:formatCode>0.00%</c:formatCode>
                <c:ptCount val="1"/>
                <c:pt idx="0">
                  <c:v>1</c:v>
                </c:pt>
              </c:numCache>
            </c:numRef>
          </c:val>
          <c:extLst>
            <c:ext xmlns:c16="http://schemas.microsoft.com/office/drawing/2014/chart" uri="{C3380CC4-5D6E-409C-BE32-E72D297353CC}">
              <c16:uniqueId val="{00000003-24A0-4471-886C-41FF9BCA2E6F}"/>
            </c:ext>
          </c:extLst>
        </c:ser>
        <c:dLbls>
          <c:showLegendKey val="0"/>
          <c:showVal val="0"/>
          <c:showCatName val="0"/>
          <c:showSerName val="0"/>
          <c:showPercent val="0"/>
          <c:showBubbleSize val="0"/>
        </c:dLbls>
        <c:gapWidth val="50"/>
        <c:overlap val="100"/>
        <c:axId val="469179488"/>
        <c:axId val="1"/>
      </c:barChart>
      <c:catAx>
        <c:axId val="469179488"/>
        <c:scaling>
          <c:orientation val="minMax"/>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b"/>
        <c:numFmt formatCode="0%" sourceLinked="1"/>
        <c:majorTickMark val="out"/>
        <c:minorTickMark val="none"/>
        <c:tickLblPos val="nextTo"/>
        <c:crossAx val="469179488"/>
        <c:crosses val="autoZero"/>
        <c:crossBetween val="between"/>
      </c:valAx>
      <c:spPr>
        <a:ln>
          <a:noFill/>
        </a:ln>
      </c:spPr>
    </c:plotArea>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28575</xdr:colOff>
      <xdr:row>76</xdr:row>
      <xdr:rowOff>171450</xdr:rowOff>
    </xdr:from>
    <xdr:to>
      <xdr:col>12</xdr:col>
      <xdr:colOff>628650</xdr:colOff>
      <xdr:row>87</xdr:row>
      <xdr:rowOff>104775</xdr:rowOff>
    </xdr:to>
    <xdr:graphicFrame macro="">
      <xdr:nvGraphicFramePr>
        <xdr:cNvPr id="2" name="Chart 1">
          <a:extLst>
            <a:ext uri="{FF2B5EF4-FFF2-40B4-BE49-F238E27FC236}">
              <a16:creationId xmlns:a16="http://schemas.microsoft.com/office/drawing/2014/main" id="{A2FBB141-6598-4E21-9994-2424C713DA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69</xdr:row>
      <xdr:rowOff>19050</xdr:rowOff>
    </xdr:from>
    <xdr:to>
      <xdr:col>12</xdr:col>
      <xdr:colOff>619125</xdr:colOff>
      <xdr:row>78</xdr:row>
      <xdr:rowOff>19050</xdr:rowOff>
    </xdr:to>
    <xdr:graphicFrame macro="">
      <xdr:nvGraphicFramePr>
        <xdr:cNvPr id="3" name="Chart 8">
          <a:extLst>
            <a:ext uri="{FF2B5EF4-FFF2-40B4-BE49-F238E27FC236}">
              <a16:creationId xmlns:a16="http://schemas.microsoft.com/office/drawing/2014/main" id="{D2F4FDDC-AF02-4D7C-A777-E7B06ADB0E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31</xdr:row>
      <xdr:rowOff>19050</xdr:rowOff>
    </xdr:from>
    <xdr:to>
      <xdr:col>12</xdr:col>
      <xdr:colOff>638175</xdr:colOff>
      <xdr:row>42</xdr:row>
      <xdr:rowOff>123825</xdr:rowOff>
    </xdr:to>
    <xdr:graphicFrame macro="">
      <xdr:nvGraphicFramePr>
        <xdr:cNvPr id="4" name="Chart 7">
          <a:extLst>
            <a:ext uri="{FF2B5EF4-FFF2-40B4-BE49-F238E27FC236}">
              <a16:creationId xmlns:a16="http://schemas.microsoft.com/office/drawing/2014/main" id="{89A0237D-410B-4D12-AAB9-A83394486E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51</xdr:row>
      <xdr:rowOff>38100</xdr:rowOff>
    </xdr:from>
    <xdr:to>
      <xdr:col>12</xdr:col>
      <xdr:colOff>847725</xdr:colOff>
      <xdr:row>59</xdr:row>
      <xdr:rowOff>133350</xdr:rowOff>
    </xdr:to>
    <xdr:graphicFrame macro="">
      <xdr:nvGraphicFramePr>
        <xdr:cNvPr id="5" name="Chart 2">
          <a:extLst>
            <a:ext uri="{FF2B5EF4-FFF2-40B4-BE49-F238E27FC236}">
              <a16:creationId xmlns:a16="http://schemas.microsoft.com/office/drawing/2014/main" id="{04891B81-24AB-4260-A367-8F2F804B06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3</xdr:row>
      <xdr:rowOff>9525</xdr:rowOff>
    </xdr:from>
    <xdr:to>
      <xdr:col>12</xdr:col>
      <xdr:colOff>838200</xdr:colOff>
      <xdr:row>12</xdr:row>
      <xdr:rowOff>0</xdr:rowOff>
    </xdr:to>
    <xdr:graphicFrame macro="">
      <xdr:nvGraphicFramePr>
        <xdr:cNvPr id="6" name="Chart 6">
          <a:extLst>
            <a:ext uri="{FF2B5EF4-FFF2-40B4-BE49-F238E27FC236}">
              <a16:creationId xmlns:a16="http://schemas.microsoft.com/office/drawing/2014/main" id="{4EB41DAD-6139-44EB-A56B-CAB56B8587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0.86154</cdr:x>
      <cdr:y>0.78404</cdr:y>
    </cdr:from>
    <cdr:to>
      <cdr:x>0.98205</cdr:x>
      <cdr:y>0.9108</cdr:y>
    </cdr:to>
    <cdr:sp macro="" textlink="">
      <cdr:nvSpPr>
        <cdr:cNvPr id="2" name="TextBox 1"/>
        <cdr:cNvSpPr txBox="1"/>
      </cdr:nvSpPr>
      <cdr:spPr>
        <a:xfrm xmlns:a="http://schemas.openxmlformats.org/drawingml/2006/main">
          <a:off x="6400803" y="1590675"/>
          <a:ext cx="895348"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rendement</a:t>
          </a:r>
        </a:p>
      </cdr:txBody>
    </cdr:sp>
  </cdr:relSizeAnchor>
</c:userShapes>
</file>

<file path=xl/drawings/drawing3.xml><?xml version="1.0" encoding="utf-8"?>
<c:userShapes xmlns:c="http://schemas.openxmlformats.org/drawingml/2006/chart">
  <cdr:relSizeAnchor xmlns:cdr="http://schemas.openxmlformats.org/drawingml/2006/chartDrawing">
    <cdr:from>
      <cdr:x>0.02203</cdr:x>
      <cdr:y>0.83439</cdr:y>
    </cdr:from>
    <cdr:to>
      <cdr:x>0.19584</cdr:x>
      <cdr:y>1</cdr:y>
    </cdr:to>
    <cdr:sp macro="" textlink="">
      <cdr:nvSpPr>
        <cdr:cNvPr id="2" name="TextBox 1"/>
        <cdr:cNvSpPr txBox="1"/>
      </cdr:nvSpPr>
      <cdr:spPr>
        <a:xfrm xmlns:a="http://schemas.openxmlformats.org/drawingml/2006/main">
          <a:off x="171450" y="1871662"/>
          <a:ext cx="1352550" cy="3714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peu d'appétit</a:t>
          </a:r>
          <a:r>
            <a:rPr lang="fr-BE" sz="1100" b="1" baseline="0"/>
            <a:t> pour le risque</a:t>
          </a:r>
          <a:endParaRPr lang="fr-BE" sz="1100" b="1"/>
        </a:p>
      </cdr:txBody>
    </cdr:sp>
  </cdr:relSizeAnchor>
  <cdr:relSizeAnchor xmlns:cdr="http://schemas.openxmlformats.org/drawingml/2006/chartDrawing">
    <cdr:from>
      <cdr:x>0.78488</cdr:x>
      <cdr:y>0.84713</cdr:y>
    </cdr:from>
    <cdr:to>
      <cdr:x>0.97674</cdr:x>
      <cdr:y>1</cdr:y>
    </cdr:to>
    <cdr:sp macro="" textlink="">
      <cdr:nvSpPr>
        <cdr:cNvPr id="3" name="TextBox 2"/>
        <cdr:cNvSpPr txBox="1"/>
      </cdr:nvSpPr>
      <cdr:spPr>
        <a:xfrm xmlns:a="http://schemas.openxmlformats.org/drawingml/2006/main">
          <a:off x="6429375" y="1452404"/>
          <a:ext cx="1571591" cy="2620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large tolérance  au risque</a:t>
          </a:r>
        </a:p>
      </cdr:txBody>
    </cdr:sp>
  </cdr:relSizeAnchor>
</c:userShapes>
</file>

<file path=xl/drawings/drawing4.xml><?xml version="1.0" encoding="utf-8"?>
<c:userShapes xmlns:c="http://schemas.openxmlformats.org/drawingml/2006/chart">
  <cdr:relSizeAnchor xmlns:cdr="http://schemas.openxmlformats.org/drawingml/2006/chartDrawing">
    <cdr:from>
      <cdr:x>0.01589</cdr:x>
      <cdr:y>0.86389</cdr:y>
    </cdr:from>
    <cdr:to>
      <cdr:x>0.2335</cdr:x>
      <cdr:y>1</cdr:y>
    </cdr:to>
    <cdr:sp macro="" textlink="">
      <cdr:nvSpPr>
        <cdr:cNvPr id="2" name="TextBox 1"/>
        <cdr:cNvSpPr txBox="1"/>
      </cdr:nvSpPr>
      <cdr:spPr>
        <a:xfrm xmlns:a="http://schemas.openxmlformats.org/drawingml/2006/main">
          <a:off x="123825" y="2176463"/>
          <a:ext cx="1695451" cy="3429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peu de moyens financiers</a:t>
          </a:r>
        </a:p>
      </cdr:txBody>
    </cdr:sp>
  </cdr:relSizeAnchor>
  <cdr:relSizeAnchor xmlns:cdr="http://schemas.openxmlformats.org/drawingml/2006/chartDrawing">
    <cdr:from>
      <cdr:x>0.77958</cdr:x>
      <cdr:y>0.86767</cdr:y>
    </cdr:from>
    <cdr:to>
      <cdr:x>0.98182</cdr:x>
      <cdr:y>1</cdr:y>
    </cdr:to>
    <cdr:sp macro="" textlink="">
      <cdr:nvSpPr>
        <cdr:cNvPr id="3" name="TextBox 2"/>
        <cdr:cNvSpPr txBox="1"/>
      </cdr:nvSpPr>
      <cdr:spPr>
        <a:xfrm xmlns:a="http://schemas.openxmlformats.org/drawingml/2006/main">
          <a:off x="6400800" y="1909113"/>
          <a:ext cx="1660482" cy="29116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larges moyens financiers</a:t>
          </a:r>
        </a:p>
      </cdr:txBody>
    </cdr:sp>
  </cdr:relSizeAnchor>
</c:userShapes>
</file>

<file path=xl/drawings/drawing5.xml><?xml version="1.0" encoding="utf-8"?>
<c:userShapes xmlns:c="http://schemas.openxmlformats.org/drawingml/2006/chart">
  <cdr:relSizeAnchor xmlns:cdr="http://schemas.openxmlformats.org/drawingml/2006/chartDrawing">
    <cdr:from>
      <cdr:x>0.02558</cdr:x>
      <cdr:y>0.75316</cdr:y>
    </cdr:from>
    <cdr:to>
      <cdr:x>0.14834</cdr:x>
      <cdr:y>1</cdr:y>
    </cdr:to>
    <cdr:sp macro="" textlink="">
      <cdr:nvSpPr>
        <cdr:cNvPr id="2" name="TextBox 1"/>
        <cdr:cNvSpPr txBox="1"/>
      </cdr:nvSpPr>
      <cdr:spPr>
        <a:xfrm xmlns:a="http://schemas.openxmlformats.org/drawingml/2006/main">
          <a:off x="190500" y="1133474"/>
          <a:ext cx="914400" cy="3714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BE"/>
        </a:p>
      </cdr:txBody>
    </cdr:sp>
  </cdr:relSizeAnchor>
  <cdr:relSizeAnchor xmlns:cdr="http://schemas.openxmlformats.org/drawingml/2006/chartDrawing">
    <cdr:from>
      <cdr:x>0.4821</cdr:x>
      <cdr:y>0.73462</cdr:y>
    </cdr:from>
    <cdr:to>
      <cdr:x>0.59463</cdr:x>
      <cdr:y>0.95614</cdr:y>
    </cdr:to>
    <cdr:sp macro="" textlink="">
      <cdr:nvSpPr>
        <cdr:cNvPr id="5" name="TextBox 4"/>
        <cdr:cNvSpPr txBox="1"/>
      </cdr:nvSpPr>
      <cdr:spPr>
        <a:xfrm xmlns:a="http://schemas.openxmlformats.org/drawingml/2006/main">
          <a:off x="3590925" y="1189539"/>
          <a:ext cx="838200" cy="35869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maximum 16 ans</a:t>
          </a:r>
        </a:p>
      </cdr:txBody>
    </cdr:sp>
  </cdr:relSizeAnchor>
  <cdr:relSizeAnchor xmlns:cdr="http://schemas.openxmlformats.org/drawingml/2006/chartDrawing">
    <cdr:from>
      <cdr:x>0.06522</cdr:x>
      <cdr:y>0.74095</cdr:y>
    </cdr:from>
    <cdr:to>
      <cdr:x>0.1624</cdr:x>
      <cdr:y>0.97513</cdr:y>
    </cdr:to>
    <cdr:sp macro="" textlink="">
      <cdr:nvSpPr>
        <cdr:cNvPr id="3" name="TextBox 2"/>
        <cdr:cNvSpPr txBox="1"/>
      </cdr:nvSpPr>
      <cdr:spPr>
        <a:xfrm xmlns:a="http://schemas.openxmlformats.org/drawingml/2006/main">
          <a:off x="485775" y="1199787"/>
          <a:ext cx="723900" cy="3791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maximum</a:t>
          </a:r>
          <a:r>
            <a:rPr lang="fr-BE" sz="1100" b="1" baseline="0"/>
            <a:t> </a:t>
          </a:r>
          <a:r>
            <a:rPr lang="fr-BE" sz="1100" b="1"/>
            <a:t>3 ans</a:t>
          </a:r>
        </a:p>
      </cdr:txBody>
    </cdr:sp>
  </cdr:relSizeAnchor>
  <cdr:relSizeAnchor xmlns:cdr="http://schemas.openxmlformats.org/drawingml/2006/chartDrawing">
    <cdr:from>
      <cdr:x>0.2289</cdr:x>
      <cdr:y>0.73507</cdr:y>
    </cdr:from>
    <cdr:to>
      <cdr:x>0.33632</cdr:x>
      <cdr:y>0.93127</cdr:y>
    </cdr:to>
    <cdr:sp macro="" textlink="">
      <cdr:nvSpPr>
        <cdr:cNvPr id="4" name="TextBox 3"/>
        <cdr:cNvSpPr txBox="1"/>
      </cdr:nvSpPr>
      <cdr:spPr>
        <a:xfrm xmlns:a="http://schemas.openxmlformats.org/drawingml/2006/main">
          <a:off x="1704975" y="1190263"/>
          <a:ext cx="800100" cy="31770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maximum 8</a:t>
          </a:r>
          <a:r>
            <a:rPr lang="fr-BE" sz="1100" b="1" baseline="0"/>
            <a:t> ans</a:t>
          </a:r>
          <a:endParaRPr lang="fr-BE" sz="1100" b="1"/>
        </a:p>
      </cdr:txBody>
    </cdr:sp>
  </cdr:relSizeAnchor>
  <cdr:relSizeAnchor xmlns:cdr="http://schemas.openxmlformats.org/drawingml/2006/chartDrawing">
    <cdr:from>
      <cdr:x>0.71995</cdr:x>
      <cdr:y>0.72964</cdr:y>
    </cdr:from>
    <cdr:to>
      <cdr:x>0.86957</cdr:x>
      <cdr:y>0.94483</cdr:y>
    </cdr:to>
    <cdr:sp macro="" textlink="">
      <cdr:nvSpPr>
        <cdr:cNvPr id="6" name="TextBox 5"/>
        <cdr:cNvSpPr txBox="1"/>
      </cdr:nvSpPr>
      <cdr:spPr>
        <a:xfrm xmlns:a="http://schemas.openxmlformats.org/drawingml/2006/main">
          <a:off x="5362574" y="1181462"/>
          <a:ext cx="1114425" cy="34844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plus de 16 ans</a:t>
          </a:r>
        </a:p>
      </cdr:txBody>
    </cdr:sp>
  </cdr:relSizeAnchor>
</c:userShapes>
</file>

<file path=xl/drawings/drawing6.xml><?xml version="1.0" encoding="utf-8"?>
<c:userShapes xmlns:c="http://schemas.openxmlformats.org/drawingml/2006/chart">
  <cdr:relSizeAnchor xmlns:cdr="http://schemas.openxmlformats.org/drawingml/2006/chartDrawing">
    <cdr:from>
      <cdr:x>0.01595</cdr:x>
      <cdr:y>0.85246</cdr:y>
    </cdr:from>
    <cdr:to>
      <cdr:x>0.13374</cdr:x>
      <cdr:y>1</cdr:y>
    </cdr:to>
    <cdr:sp macro="" textlink="">
      <cdr:nvSpPr>
        <cdr:cNvPr id="2" name="TextBox 1"/>
        <cdr:cNvSpPr txBox="1"/>
      </cdr:nvSpPr>
      <cdr:spPr>
        <a:xfrm xmlns:a="http://schemas.openxmlformats.org/drawingml/2006/main">
          <a:off x="123825" y="1485898"/>
          <a:ext cx="914400"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BE"/>
        </a:p>
      </cdr:txBody>
    </cdr:sp>
  </cdr:relSizeAnchor>
  <cdr:relSizeAnchor xmlns:cdr="http://schemas.openxmlformats.org/drawingml/2006/chartDrawing">
    <cdr:from>
      <cdr:x>0.01718</cdr:x>
      <cdr:y>0.85246</cdr:y>
    </cdr:from>
    <cdr:to>
      <cdr:x>0.13865</cdr:x>
      <cdr:y>1</cdr:y>
    </cdr:to>
    <cdr:sp macro="" textlink="">
      <cdr:nvSpPr>
        <cdr:cNvPr id="3" name="TextBox 2"/>
        <cdr:cNvSpPr txBox="1"/>
      </cdr:nvSpPr>
      <cdr:spPr>
        <a:xfrm xmlns:a="http://schemas.openxmlformats.org/drawingml/2006/main">
          <a:off x="133350" y="1485898"/>
          <a:ext cx="942975"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peu de connaissances</a:t>
          </a:r>
        </a:p>
      </cdr:txBody>
    </cdr:sp>
  </cdr:relSizeAnchor>
  <cdr:relSizeAnchor xmlns:cdr="http://schemas.openxmlformats.org/drawingml/2006/chartDrawing">
    <cdr:from>
      <cdr:x>0.80181</cdr:x>
      <cdr:y>0.85246</cdr:y>
    </cdr:from>
    <cdr:to>
      <cdr:x>0.97376</cdr:x>
      <cdr:y>1</cdr:y>
    </cdr:to>
    <cdr:sp macro="" textlink="">
      <cdr:nvSpPr>
        <cdr:cNvPr id="4" name="TextBox 3"/>
        <cdr:cNvSpPr txBox="1"/>
      </cdr:nvSpPr>
      <cdr:spPr>
        <a:xfrm xmlns:a="http://schemas.openxmlformats.org/drawingml/2006/main">
          <a:off x="6743683" y="1453423"/>
          <a:ext cx="1446198" cy="25155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connaissances étendues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919-2k8.bvvo-upea.be\Data\Users\brigodel\Documents\questionnaire%20scoring%2019052014%20FR%20p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ndom simulaties"/>
      <sheetName val="scoring vragenlijst"/>
      <sheetName val="questionnaire"/>
      <sheetName val="bulletin financier client"/>
      <sheetName val="analyse klant obv rand. simul."/>
      <sheetName val="analyse klant obv rand. sim (2"/>
    </sheetNames>
    <sheetDataSet>
      <sheetData sheetId="0"/>
      <sheetData sheetId="1">
        <row r="2">
          <cell r="G2">
            <v>0</v>
          </cell>
          <cell r="N2">
            <v>150</v>
          </cell>
        </row>
        <row r="3">
          <cell r="G3">
            <v>35</v>
          </cell>
          <cell r="N3">
            <v>125</v>
          </cell>
        </row>
        <row r="4">
          <cell r="G4">
            <v>0</v>
          </cell>
          <cell r="N4">
            <v>100</v>
          </cell>
        </row>
        <row r="5">
          <cell r="G5">
            <v>35</v>
          </cell>
          <cell r="N5">
            <v>60</v>
          </cell>
        </row>
        <row r="6">
          <cell r="G6">
            <v>0</v>
          </cell>
          <cell r="N6">
            <v>35</v>
          </cell>
        </row>
        <row r="7">
          <cell r="G7">
            <v>30</v>
          </cell>
        </row>
        <row r="8">
          <cell r="G8">
            <v>70</v>
          </cell>
        </row>
        <row r="9">
          <cell r="G9">
            <v>100</v>
          </cell>
        </row>
        <row r="10">
          <cell r="G10">
            <v>6</v>
          </cell>
        </row>
        <row r="11">
          <cell r="G11">
            <v>8</v>
          </cell>
        </row>
        <row r="12">
          <cell r="G12">
            <v>10</v>
          </cell>
        </row>
        <row r="17">
          <cell r="G17">
            <v>6</v>
          </cell>
        </row>
        <row r="18">
          <cell r="G18">
            <v>6</v>
          </cell>
        </row>
        <row r="19">
          <cell r="G19">
            <v>8</v>
          </cell>
        </row>
        <row r="20">
          <cell r="G20">
            <v>10</v>
          </cell>
        </row>
        <row r="25">
          <cell r="G25">
            <v>6</v>
          </cell>
        </row>
        <row r="28">
          <cell r="G28">
            <v>0</v>
          </cell>
        </row>
        <row r="29">
          <cell r="G29">
            <v>37</v>
          </cell>
        </row>
        <row r="30">
          <cell r="G30">
            <v>75</v>
          </cell>
        </row>
        <row r="31">
          <cell r="G31">
            <v>112</v>
          </cell>
        </row>
        <row r="32">
          <cell r="G32">
            <v>150</v>
          </cell>
        </row>
        <row r="33">
          <cell r="G33">
            <v>0</v>
          </cell>
        </row>
        <row r="34">
          <cell r="G34">
            <v>30</v>
          </cell>
        </row>
        <row r="35">
          <cell r="G35">
            <v>60</v>
          </cell>
        </row>
        <row r="36">
          <cell r="G36">
            <v>0</v>
          </cell>
        </row>
        <row r="37">
          <cell r="G37">
            <v>20</v>
          </cell>
        </row>
        <row r="38">
          <cell r="G38">
            <v>40</v>
          </cell>
        </row>
        <row r="39">
          <cell r="G39">
            <v>60</v>
          </cell>
        </row>
        <row r="44">
          <cell r="G44">
            <v>0</v>
          </cell>
        </row>
        <row r="45">
          <cell r="G45">
            <v>45</v>
          </cell>
        </row>
        <row r="46">
          <cell r="G46">
            <v>105</v>
          </cell>
        </row>
        <row r="47">
          <cell r="G47">
            <v>150</v>
          </cell>
        </row>
        <row r="48">
          <cell r="G48">
            <v>0</v>
          </cell>
        </row>
        <row r="49">
          <cell r="G49">
            <v>50</v>
          </cell>
        </row>
        <row r="50">
          <cell r="G50">
            <v>100</v>
          </cell>
        </row>
        <row r="51">
          <cell r="G51">
            <v>0</v>
          </cell>
        </row>
        <row r="52">
          <cell r="G52">
            <v>87</v>
          </cell>
        </row>
        <row r="53">
          <cell r="G53">
            <v>125</v>
          </cell>
        </row>
        <row r="54">
          <cell r="G54">
            <v>19</v>
          </cell>
        </row>
        <row r="55">
          <cell r="G55">
            <v>37</v>
          </cell>
        </row>
        <row r="56">
          <cell r="G56">
            <v>0</v>
          </cell>
        </row>
        <row r="57">
          <cell r="G57">
            <v>37</v>
          </cell>
        </row>
        <row r="58">
          <cell r="G58">
            <v>87</v>
          </cell>
        </row>
        <row r="59">
          <cell r="G59">
            <v>125</v>
          </cell>
        </row>
        <row r="65">
          <cell r="E65">
            <v>0</v>
          </cell>
          <cell r="F65">
            <v>250</v>
          </cell>
          <cell r="G65" t="str">
            <v>a. defensief</v>
          </cell>
          <cell r="H65">
            <v>1</v>
          </cell>
        </row>
        <row r="66">
          <cell r="E66">
            <v>251</v>
          </cell>
          <cell r="F66">
            <v>500</v>
          </cell>
          <cell r="G66" t="str">
            <v>b. neutraal</v>
          </cell>
          <cell r="H66">
            <v>2</v>
          </cell>
        </row>
        <row r="67">
          <cell r="E67">
            <v>501</v>
          </cell>
          <cell r="F67">
            <v>750</v>
          </cell>
          <cell r="G67" t="str">
            <v>c. evenwichtig</v>
          </cell>
          <cell r="H67">
            <v>3</v>
          </cell>
        </row>
        <row r="68">
          <cell r="E68">
            <v>751</v>
          </cell>
          <cell r="F68">
            <v>1000</v>
          </cell>
          <cell r="G68" t="str">
            <v>d. dynamisch</v>
          </cell>
          <cell r="H68">
            <v>4</v>
          </cell>
        </row>
        <row r="72">
          <cell r="G72">
            <v>0</v>
          </cell>
        </row>
        <row r="73">
          <cell r="G73">
            <v>85</v>
          </cell>
        </row>
        <row r="74">
          <cell r="G74">
            <v>165</v>
          </cell>
        </row>
        <row r="75">
          <cell r="G75">
            <v>250</v>
          </cell>
        </row>
        <row r="76">
          <cell r="G76">
            <v>250</v>
          </cell>
        </row>
        <row r="77">
          <cell r="G77">
            <v>165</v>
          </cell>
          <cell r="N77">
            <v>250</v>
          </cell>
        </row>
        <row r="78">
          <cell r="G78">
            <v>85</v>
          </cell>
        </row>
        <row r="79">
          <cell r="G79">
            <v>0</v>
          </cell>
        </row>
        <row r="80">
          <cell r="G80">
            <v>250</v>
          </cell>
        </row>
        <row r="81">
          <cell r="G81">
            <v>165</v>
          </cell>
        </row>
        <row r="82">
          <cell r="G82">
            <v>85</v>
          </cell>
        </row>
        <row r="83">
          <cell r="G83">
            <v>0</v>
          </cell>
        </row>
        <row r="84">
          <cell r="G84">
            <v>0</v>
          </cell>
        </row>
        <row r="85">
          <cell r="G85">
            <v>85</v>
          </cell>
        </row>
        <row r="86">
          <cell r="G86">
            <v>165</v>
          </cell>
        </row>
        <row r="87">
          <cell r="G87">
            <v>250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62"/>
  <sheetViews>
    <sheetView showGridLines="0" tabSelected="1" topLeftCell="A377" zoomScaleNormal="100" workbookViewId="0">
      <selection activeCell="B394" sqref="B394:I394"/>
    </sheetView>
  </sheetViews>
  <sheetFormatPr defaultColWidth="9.140625" defaultRowHeight="15"/>
  <cols>
    <col min="2" max="2" width="12.140625" customWidth="1"/>
    <col min="3" max="3" width="10.140625" customWidth="1"/>
    <col min="6" max="6" width="9.140625" customWidth="1"/>
    <col min="7" max="7" width="11" customWidth="1"/>
    <col min="8" max="8" width="10.42578125" customWidth="1"/>
    <col min="9" max="9" width="13.28515625" customWidth="1"/>
  </cols>
  <sheetData>
    <row r="1" spans="1:9">
      <c r="A1" s="2"/>
      <c r="B1" s="2"/>
      <c r="C1" s="2"/>
      <c r="D1" s="2"/>
      <c r="E1" s="2"/>
      <c r="F1" s="2"/>
      <c r="G1" s="2"/>
      <c r="H1" s="2"/>
      <c r="I1" s="2"/>
    </row>
    <row r="2" spans="1:9" ht="24" customHeight="1">
      <c r="A2" s="304" t="s">
        <v>411</v>
      </c>
      <c r="B2" s="305"/>
      <c r="C2" s="305"/>
      <c r="D2" s="305"/>
      <c r="E2" s="305"/>
      <c r="F2" s="305"/>
      <c r="G2" s="305"/>
      <c r="H2" s="305"/>
      <c r="I2" s="305"/>
    </row>
    <row r="3" spans="1:9" ht="32.1" customHeight="1">
      <c r="A3" s="371" t="s">
        <v>0</v>
      </c>
      <c r="B3" s="371"/>
      <c r="C3" s="371"/>
      <c r="D3" s="371"/>
      <c r="E3" s="371"/>
      <c r="F3" s="371"/>
      <c r="G3" s="371"/>
      <c r="H3" s="371"/>
      <c r="I3" s="371"/>
    </row>
    <row r="4" spans="1:9" ht="16.5" customHeight="1">
      <c r="A4" s="372" t="s">
        <v>1</v>
      </c>
      <c r="B4" s="372"/>
      <c r="C4" s="372"/>
      <c r="D4" s="372"/>
      <c r="E4" s="372"/>
      <c r="F4" s="372"/>
      <c r="G4" s="372"/>
      <c r="H4" s="372"/>
      <c r="I4" s="372"/>
    </row>
    <row r="5" spans="1:9" ht="16.5" customHeight="1">
      <c r="A5" s="36" t="s">
        <v>137</v>
      </c>
      <c r="B5" s="37"/>
      <c r="C5" s="37"/>
      <c r="D5" s="37"/>
      <c r="E5" s="37"/>
      <c r="F5" s="37"/>
      <c r="G5" s="37"/>
      <c r="H5" s="37"/>
      <c r="I5" s="37"/>
    </row>
    <row r="6" spans="1:9" ht="16.5" customHeight="1">
      <c r="A6" s="247" t="s">
        <v>138</v>
      </c>
      <c r="B6" s="247"/>
      <c r="C6" s="247"/>
      <c r="D6" s="247"/>
      <c r="E6" s="247"/>
      <c r="F6" s="247"/>
      <c r="G6" s="247"/>
      <c r="H6" s="247"/>
      <c r="I6" s="247"/>
    </row>
    <row r="7" spans="1:9" ht="14.45" customHeight="1">
      <c r="A7" s="247" t="s">
        <v>2</v>
      </c>
      <c r="B7" s="247"/>
      <c r="C7" s="247"/>
      <c r="D7" s="247"/>
      <c r="E7" s="247"/>
      <c r="F7" s="247"/>
      <c r="G7" s="247"/>
      <c r="H7" s="247"/>
      <c r="I7" s="247"/>
    </row>
    <row r="8" spans="1:9" ht="14.85" customHeight="1">
      <c r="A8" s="283" t="s">
        <v>163</v>
      </c>
      <c r="B8" s="283"/>
      <c r="C8" s="283"/>
      <c r="D8" s="283"/>
      <c r="E8" s="283"/>
      <c r="F8" s="283"/>
      <c r="G8" s="283"/>
      <c r="H8" s="283"/>
      <c r="I8" s="283"/>
    </row>
    <row r="9" spans="1:9" ht="13.5" customHeight="1">
      <c r="A9" s="262" t="s">
        <v>3</v>
      </c>
      <c r="B9" s="262"/>
      <c r="C9" s="262"/>
      <c r="D9" s="262"/>
      <c r="E9" s="262"/>
      <c r="F9" s="262"/>
      <c r="G9" s="262"/>
      <c r="H9" s="262"/>
      <c r="I9" s="262"/>
    </row>
    <row r="10" spans="1:9" ht="14.25" customHeight="1">
      <c r="A10" s="38"/>
      <c r="B10" s="38"/>
      <c r="C10" s="38"/>
      <c r="D10" s="38"/>
      <c r="E10" s="38"/>
      <c r="F10" s="38"/>
      <c r="G10" s="38"/>
      <c r="H10" s="38"/>
      <c r="I10" s="38"/>
    </row>
    <row r="11" spans="1:9" ht="58.9" customHeight="1">
      <c r="A11" s="262" t="s">
        <v>164</v>
      </c>
      <c r="B11" s="262"/>
      <c r="C11" s="262"/>
      <c r="D11" s="262"/>
      <c r="E11" s="262"/>
      <c r="F11" s="262"/>
      <c r="G11" s="262"/>
      <c r="H11" s="262"/>
      <c r="I11" s="262"/>
    </row>
    <row r="12" spans="1:9" ht="14.45" customHeight="1">
      <c r="A12" s="246" t="s">
        <v>172</v>
      </c>
      <c r="B12" s="246"/>
      <c r="C12" s="246"/>
      <c r="D12" s="246"/>
      <c r="E12" s="246"/>
      <c r="F12" s="246"/>
      <c r="G12" s="246"/>
      <c r="H12" s="246"/>
      <c r="I12" s="246"/>
    </row>
    <row r="13" spans="1:9" ht="14.45" customHeight="1">
      <c r="A13" s="246"/>
      <c r="B13" s="246"/>
      <c r="C13" s="246"/>
      <c r="D13" s="246"/>
      <c r="E13" s="246"/>
      <c r="F13" s="246"/>
      <c r="G13" s="246"/>
      <c r="H13" s="246"/>
      <c r="I13" s="246"/>
    </row>
    <row r="14" spans="1:9" ht="14.45" customHeight="1">
      <c r="A14" s="246"/>
      <c r="B14" s="246"/>
      <c r="C14" s="246"/>
      <c r="D14" s="246"/>
      <c r="E14" s="246"/>
      <c r="F14" s="246"/>
      <c r="G14" s="246"/>
      <c r="H14" s="246"/>
      <c r="I14" s="246"/>
    </row>
    <row r="15" spans="1:9">
      <c r="A15" s="246"/>
      <c r="B15" s="246"/>
      <c r="C15" s="246"/>
      <c r="D15" s="246"/>
      <c r="E15" s="246"/>
      <c r="F15" s="246"/>
      <c r="G15" s="246"/>
      <c r="H15" s="246"/>
      <c r="I15" s="246"/>
    </row>
    <row r="16" spans="1:9">
      <c r="A16" s="246"/>
      <c r="B16" s="246"/>
      <c r="C16" s="246"/>
      <c r="D16" s="246"/>
      <c r="E16" s="246"/>
      <c r="F16" s="246"/>
      <c r="G16" s="246"/>
      <c r="H16" s="246"/>
      <c r="I16" s="246"/>
    </row>
    <row r="17" spans="1:9" ht="14.45" customHeight="1">
      <c r="A17" s="246"/>
      <c r="B17" s="246"/>
      <c r="C17" s="246"/>
      <c r="D17" s="246"/>
      <c r="E17" s="246"/>
      <c r="F17" s="246"/>
      <c r="G17" s="246"/>
      <c r="H17" s="246"/>
      <c r="I17" s="246"/>
    </row>
    <row r="18" spans="1:9" ht="14.25" customHeight="1">
      <c r="A18" s="246" t="s">
        <v>165</v>
      </c>
      <c r="B18" s="246"/>
      <c r="C18" s="246"/>
      <c r="D18" s="246"/>
      <c r="E18" s="246"/>
      <c r="F18" s="246"/>
      <c r="G18" s="246"/>
      <c r="H18" s="246"/>
      <c r="I18" s="246"/>
    </row>
    <row r="19" spans="1:9" ht="47.1" customHeight="1">
      <c r="A19" s="246"/>
      <c r="B19" s="246"/>
      <c r="C19" s="246"/>
      <c r="D19" s="246"/>
      <c r="E19" s="246"/>
      <c r="F19" s="246"/>
      <c r="G19" s="246"/>
      <c r="H19" s="246"/>
      <c r="I19" s="246"/>
    </row>
    <row r="20" spans="1:9" ht="14.45" customHeight="1">
      <c r="A20" s="270"/>
      <c r="B20" s="270"/>
      <c r="C20" s="270"/>
      <c r="D20" s="270"/>
      <c r="E20" s="270"/>
      <c r="F20" s="270"/>
      <c r="G20" s="270"/>
      <c r="H20" s="270"/>
      <c r="I20" s="270"/>
    </row>
    <row r="21" spans="1:9" ht="14.45" customHeight="1">
      <c r="A21" s="30"/>
      <c r="B21" s="30"/>
      <c r="C21" s="30"/>
      <c r="D21" s="30"/>
      <c r="E21" s="30"/>
      <c r="F21" s="30"/>
      <c r="G21" s="30"/>
      <c r="H21" s="30"/>
      <c r="I21" s="30"/>
    </row>
    <row r="22" spans="1:9">
      <c r="A22" s="306" t="s">
        <v>4</v>
      </c>
      <c r="B22" s="307"/>
      <c r="C22" s="307"/>
      <c r="D22" s="307"/>
      <c r="E22" s="307"/>
      <c r="F22" s="307"/>
      <c r="G22" s="307"/>
      <c r="H22" s="307"/>
      <c r="I22" s="307"/>
    </row>
    <row r="24" spans="1:9">
      <c r="A24" s="247" t="s">
        <v>5</v>
      </c>
      <c r="B24" s="282"/>
      <c r="C24" s="282"/>
      <c r="D24" s="282"/>
      <c r="E24" s="282"/>
      <c r="F24" s="247" t="s">
        <v>6</v>
      </c>
      <c r="G24" s="282"/>
      <c r="H24" s="282"/>
      <c r="I24" s="282"/>
    </row>
    <row r="25" spans="1:9">
      <c r="A25" s="247" t="s">
        <v>7</v>
      </c>
      <c r="B25" s="282"/>
      <c r="C25" s="282"/>
      <c r="D25" s="282"/>
      <c r="E25" s="282"/>
      <c r="F25" s="282"/>
      <c r="G25" s="282"/>
      <c r="H25" s="2" t="s">
        <v>8</v>
      </c>
      <c r="I25" s="2" t="s">
        <v>9</v>
      </c>
    </row>
    <row r="26" spans="1:9">
      <c r="A26" s="310" t="s">
        <v>10</v>
      </c>
      <c r="B26" s="311"/>
      <c r="C26" s="247" t="s">
        <v>11</v>
      </c>
      <c r="D26" s="282"/>
      <c r="E26" s="282"/>
      <c r="F26" s="282"/>
      <c r="G26" s="282"/>
      <c r="H26" s="282"/>
      <c r="I26" s="282"/>
    </row>
    <row r="27" spans="1:9">
      <c r="A27" s="247" t="s">
        <v>12</v>
      </c>
      <c r="B27" s="282"/>
      <c r="C27" s="282"/>
      <c r="D27" s="282"/>
      <c r="E27" s="282"/>
      <c r="F27" s="282"/>
      <c r="G27" s="282"/>
      <c r="H27" s="282"/>
      <c r="I27" s="282"/>
    </row>
    <row r="28" spans="1:9">
      <c r="A28" s="247" t="s">
        <v>13</v>
      </c>
      <c r="B28" s="282"/>
      <c r="C28" s="282"/>
      <c r="D28" s="282"/>
      <c r="E28" s="282"/>
      <c r="F28" s="282"/>
      <c r="G28" s="282"/>
      <c r="H28" s="282"/>
      <c r="I28" s="282"/>
    </row>
    <row r="29" spans="1:9">
      <c r="A29" s="247" t="s">
        <v>14</v>
      </c>
      <c r="B29" s="282"/>
      <c r="C29" s="282"/>
      <c r="D29" s="282"/>
      <c r="E29" s="282"/>
      <c r="F29" s="282"/>
      <c r="G29" s="282"/>
      <c r="H29" s="282"/>
      <c r="I29" s="282"/>
    </row>
    <row r="31" spans="1:9">
      <c r="A31" s="3" t="s">
        <v>15</v>
      </c>
      <c r="B31" s="235" t="s">
        <v>16</v>
      </c>
      <c r="C31" s="309"/>
      <c r="D31" s="309"/>
      <c r="E31" s="309"/>
      <c r="F31" s="309"/>
      <c r="G31" s="309"/>
      <c r="H31" s="309"/>
      <c r="I31" s="309"/>
    </row>
    <row r="32" spans="1:9" ht="27.75" customHeight="1">
      <c r="B32" s="234" t="s">
        <v>412</v>
      </c>
      <c r="C32" s="234"/>
      <c r="D32" s="234"/>
      <c r="E32" s="234"/>
      <c r="F32" s="234"/>
      <c r="G32" s="234"/>
    </row>
    <row r="33" spans="1:16" ht="22.5" customHeight="1">
      <c r="B33" s="231"/>
      <c r="C33" s="231"/>
      <c r="D33" s="231"/>
      <c r="E33" s="231"/>
      <c r="F33" s="231"/>
      <c r="G33" s="3" t="s">
        <v>15</v>
      </c>
      <c r="H33" s="2" t="s">
        <v>113</v>
      </c>
    </row>
    <row r="34" spans="1:16">
      <c r="G34" s="3" t="s">
        <v>15</v>
      </c>
      <c r="H34" s="2" t="s">
        <v>77</v>
      </c>
    </row>
    <row r="35" spans="1:16" ht="37.5" customHeight="1">
      <c r="B35" s="234" t="s">
        <v>413</v>
      </c>
      <c r="C35" s="234"/>
      <c r="D35" s="234"/>
      <c r="E35" s="234"/>
      <c r="F35" s="234"/>
      <c r="G35" s="234"/>
      <c r="H35" s="234"/>
      <c r="I35" s="234"/>
    </row>
    <row r="36" spans="1:16">
      <c r="G36" s="3" t="s">
        <v>15</v>
      </c>
      <c r="H36" s="226" t="s">
        <v>113</v>
      </c>
    </row>
    <row r="37" spans="1:16">
      <c r="G37" s="3" t="s">
        <v>15</v>
      </c>
      <c r="H37" s="226" t="s">
        <v>77</v>
      </c>
    </row>
    <row r="38" spans="1:16" ht="30" customHeight="1">
      <c r="G38" s="232" t="s">
        <v>15</v>
      </c>
      <c r="H38" s="233" t="s">
        <v>409</v>
      </c>
    </row>
    <row r="39" spans="1:16" ht="16.5" customHeight="1">
      <c r="A39" s="293" t="s">
        <v>150</v>
      </c>
      <c r="B39" s="294"/>
      <c r="C39" s="294"/>
      <c r="D39" s="294"/>
      <c r="E39" s="294"/>
      <c r="F39" s="294"/>
      <c r="G39" s="294"/>
      <c r="H39" s="294"/>
      <c r="I39" s="295"/>
    </row>
    <row r="40" spans="1:16">
      <c r="A40" s="296"/>
      <c r="B40" s="297"/>
      <c r="C40" s="297"/>
      <c r="D40" s="297"/>
      <c r="E40" s="297"/>
      <c r="F40" s="297"/>
      <c r="G40" s="297"/>
      <c r="H40" s="297"/>
      <c r="I40" s="298"/>
      <c r="P40" s="31"/>
    </row>
    <row r="41" spans="1:16">
      <c r="A41" s="296"/>
      <c r="B41" s="297"/>
      <c r="C41" s="297"/>
      <c r="D41" s="297"/>
      <c r="E41" s="297"/>
      <c r="F41" s="297"/>
      <c r="G41" s="297"/>
      <c r="H41" s="297"/>
      <c r="I41" s="298"/>
    </row>
    <row r="42" spans="1:16" ht="18" customHeight="1">
      <c r="A42" s="296"/>
      <c r="B42" s="297"/>
      <c r="C42" s="297"/>
      <c r="D42" s="297"/>
      <c r="E42" s="297"/>
      <c r="F42" s="297"/>
      <c r="G42" s="297"/>
      <c r="H42" s="297"/>
      <c r="I42" s="298"/>
    </row>
    <row r="43" spans="1:16">
      <c r="A43" s="299"/>
      <c r="B43" s="300"/>
      <c r="C43" s="300"/>
      <c r="D43" s="300"/>
      <c r="E43" s="300"/>
      <c r="F43" s="300"/>
      <c r="G43" s="300"/>
      <c r="H43" s="300"/>
      <c r="I43" s="301"/>
    </row>
    <row r="44" spans="1:16">
      <c r="G44" s="3"/>
    </row>
    <row r="45" spans="1:16" ht="14.25" customHeight="1">
      <c r="A45" s="302" t="s">
        <v>151</v>
      </c>
      <c r="B45" s="303"/>
      <c r="C45" s="303"/>
      <c r="D45" s="303"/>
      <c r="E45" s="303"/>
      <c r="G45" s="3"/>
    </row>
    <row r="46" spans="1:16">
      <c r="A46" s="18" t="s">
        <v>15</v>
      </c>
      <c r="B46" s="302" t="s">
        <v>161</v>
      </c>
      <c r="C46" s="297"/>
      <c r="D46" s="297"/>
      <c r="G46" s="3"/>
    </row>
    <row r="47" spans="1:16">
      <c r="A47" s="18" t="s">
        <v>15</v>
      </c>
      <c r="B47" s="302" t="s">
        <v>162</v>
      </c>
      <c r="C47" s="303"/>
      <c r="D47" s="303"/>
      <c r="E47" s="303"/>
      <c r="F47" s="303"/>
      <c r="G47" s="3"/>
    </row>
    <row r="48" spans="1:16" ht="21.75" customHeight="1">
      <c r="G48" s="3"/>
    </row>
    <row r="49" spans="1:9">
      <c r="A49" s="312" t="s">
        <v>154</v>
      </c>
      <c r="B49" s="313"/>
      <c r="C49" s="313"/>
      <c r="D49" s="313"/>
      <c r="E49" s="313"/>
      <c r="F49" s="313"/>
      <c r="G49" s="313"/>
      <c r="H49" s="313"/>
      <c r="I49" s="313"/>
    </row>
    <row r="50" spans="1:9" ht="19.5" customHeight="1">
      <c r="A50" s="314"/>
      <c r="B50" s="314"/>
      <c r="C50" s="314"/>
      <c r="D50" s="314"/>
      <c r="E50" s="314"/>
      <c r="F50" s="314"/>
      <c r="G50" s="314"/>
      <c r="H50" s="314"/>
      <c r="I50" s="314"/>
    </row>
    <row r="52" spans="1:9">
      <c r="A52" s="283" t="s">
        <v>156</v>
      </c>
      <c r="B52" s="283"/>
      <c r="C52" s="283"/>
      <c r="D52" s="283"/>
      <c r="E52" s="283"/>
      <c r="F52" s="283"/>
      <c r="G52" s="283"/>
      <c r="H52" s="283"/>
      <c r="I52" s="283"/>
    </row>
    <row r="53" spans="1:9">
      <c r="A53" s="283"/>
      <c r="B53" s="283"/>
      <c r="C53" s="283"/>
      <c r="D53" s="283"/>
      <c r="E53" s="283"/>
      <c r="F53" s="283"/>
      <c r="G53" s="283"/>
      <c r="H53" s="283"/>
      <c r="I53" s="283"/>
    </row>
    <row r="54" spans="1:9">
      <c r="A54" s="283"/>
      <c r="B54" s="283"/>
      <c r="C54" s="283"/>
      <c r="D54" s="283"/>
      <c r="E54" s="283"/>
      <c r="F54" s="283"/>
      <c r="G54" s="283"/>
      <c r="H54" s="283"/>
      <c r="I54" s="283"/>
    </row>
    <row r="56" spans="1:9">
      <c r="A56" s="292" t="s">
        <v>141</v>
      </c>
      <c r="B56" s="282"/>
      <c r="C56" s="282"/>
      <c r="D56" s="282"/>
      <c r="E56" s="282"/>
      <c r="F56" s="282"/>
      <c r="G56" s="282"/>
      <c r="H56" s="282"/>
      <c r="I56" s="282"/>
    </row>
    <row r="57" spans="1:9">
      <c r="A57" s="3" t="s">
        <v>15</v>
      </c>
      <c r="B57" s="247" t="s">
        <v>82</v>
      </c>
      <c r="C57" s="282"/>
      <c r="D57" s="282"/>
      <c r="E57" s="282"/>
      <c r="F57" s="282"/>
      <c r="G57" s="282"/>
      <c r="H57" s="282"/>
      <c r="I57" s="282"/>
    </row>
    <row r="58" spans="1:9">
      <c r="A58" s="3" t="s">
        <v>15</v>
      </c>
      <c r="B58" s="247" t="s">
        <v>83</v>
      </c>
      <c r="C58" s="282"/>
      <c r="D58" s="282"/>
      <c r="E58" s="282"/>
      <c r="F58" s="282"/>
      <c r="G58" s="282"/>
      <c r="H58" s="282"/>
      <c r="I58" s="282"/>
    </row>
    <row r="59" spans="1:9">
      <c r="A59" s="3" t="s">
        <v>15</v>
      </c>
      <c r="B59" s="247" t="s">
        <v>84</v>
      </c>
      <c r="C59" s="282"/>
      <c r="D59" s="282"/>
      <c r="E59" s="282"/>
      <c r="F59" s="282"/>
      <c r="G59" s="282"/>
      <c r="H59" s="282"/>
      <c r="I59" s="282"/>
    </row>
    <row r="60" spans="1:9">
      <c r="A60" s="3" t="s">
        <v>15</v>
      </c>
      <c r="B60" s="247" t="s">
        <v>85</v>
      </c>
      <c r="C60" s="282"/>
      <c r="D60" s="282"/>
      <c r="E60" s="282"/>
      <c r="F60" s="282"/>
      <c r="G60" s="282"/>
      <c r="H60" s="282"/>
      <c r="I60" s="282"/>
    </row>
    <row r="61" spans="1:9">
      <c r="A61" s="3" t="s">
        <v>15</v>
      </c>
      <c r="B61" s="247" t="s">
        <v>86</v>
      </c>
      <c r="C61" s="282"/>
      <c r="D61" s="282"/>
      <c r="E61" s="282"/>
      <c r="F61" s="282"/>
      <c r="G61" s="282"/>
      <c r="H61" s="282"/>
      <c r="I61" s="282"/>
    </row>
    <row r="62" spans="1:9">
      <c r="A62" s="3"/>
      <c r="B62" s="31"/>
      <c r="C62" s="31"/>
      <c r="D62" s="31"/>
      <c r="E62" s="31"/>
      <c r="F62" s="31"/>
      <c r="G62" s="31"/>
      <c r="H62" s="31"/>
      <c r="I62" s="31"/>
    </row>
    <row r="64" spans="1:9">
      <c r="A64" s="284" t="s">
        <v>107</v>
      </c>
      <c r="B64" s="284"/>
      <c r="C64" s="284"/>
      <c r="D64" s="284"/>
      <c r="E64" s="284"/>
      <c r="F64" s="284"/>
      <c r="G64" s="284"/>
      <c r="H64" s="284"/>
      <c r="I64" s="284"/>
    </row>
    <row r="65" spans="1:9">
      <c r="A65" s="284"/>
      <c r="B65" s="284"/>
      <c r="C65" s="284"/>
      <c r="D65" s="284"/>
      <c r="E65" s="284"/>
      <c r="F65" s="284"/>
      <c r="G65" s="284"/>
      <c r="H65" s="284"/>
      <c r="I65" s="284"/>
    </row>
    <row r="66" spans="1:9">
      <c r="A66" s="3" t="s">
        <v>15</v>
      </c>
      <c r="B66" s="247" t="s">
        <v>108</v>
      </c>
      <c r="C66" s="247"/>
      <c r="D66" s="247"/>
      <c r="E66" s="247"/>
      <c r="F66" s="247"/>
      <c r="G66" s="247"/>
      <c r="H66" s="247"/>
      <c r="I66" s="247"/>
    </row>
    <row r="67" spans="1:9">
      <c r="A67" s="3" t="s">
        <v>15</v>
      </c>
      <c r="B67" s="247" t="s">
        <v>109</v>
      </c>
      <c r="C67" s="247"/>
      <c r="D67" s="247"/>
      <c r="E67" s="247"/>
      <c r="F67" s="247"/>
      <c r="G67" s="247"/>
      <c r="H67" s="247"/>
      <c r="I67" s="247"/>
    </row>
    <row r="68" spans="1:9">
      <c r="A68" s="3" t="s">
        <v>15</v>
      </c>
      <c r="B68" s="247" t="s">
        <v>110</v>
      </c>
      <c r="C68" s="247"/>
      <c r="D68" s="247"/>
      <c r="E68" s="247"/>
      <c r="F68" s="247"/>
      <c r="G68" s="247"/>
      <c r="H68" s="247"/>
      <c r="I68" s="247"/>
    </row>
    <row r="69" spans="1:9">
      <c r="A69" s="3" t="s">
        <v>15</v>
      </c>
      <c r="B69" s="291" t="s">
        <v>160</v>
      </c>
      <c r="C69" s="247"/>
      <c r="D69" s="247"/>
      <c r="E69" s="247"/>
      <c r="F69" s="247"/>
      <c r="G69" s="247"/>
      <c r="H69" s="247"/>
      <c r="I69" s="247"/>
    </row>
    <row r="70" spans="1:9">
      <c r="A70" s="3" t="s">
        <v>15</v>
      </c>
      <c r="B70" s="247" t="s">
        <v>111</v>
      </c>
      <c r="C70" s="247"/>
      <c r="D70" s="247"/>
      <c r="E70" s="247"/>
      <c r="F70" s="247"/>
      <c r="G70" s="247"/>
      <c r="H70" s="247"/>
      <c r="I70" s="247"/>
    </row>
    <row r="71" spans="1:9" ht="14.25" customHeight="1"/>
    <row r="72" spans="1:9">
      <c r="A72" s="292" t="s">
        <v>112</v>
      </c>
      <c r="B72" s="282"/>
      <c r="C72" s="282"/>
      <c r="D72" s="282"/>
      <c r="E72" s="282"/>
      <c r="F72" s="282"/>
      <c r="G72" s="282"/>
      <c r="H72" s="282"/>
      <c r="I72" s="282"/>
    </row>
    <row r="73" spans="1:9">
      <c r="A73" s="3" t="s">
        <v>15</v>
      </c>
      <c r="B73" s="2" t="s">
        <v>113</v>
      </c>
      <c r="C73" s="3" t="s">
        <v>15</v>
      </c>
      <c r="D73" s="2" t="s">
        <v>77</v>
      </c>
    </row>
    <row r="75" spans="1:9">
      <c r="A75" s="292" t="s">
        <v>114</v>
      </c>
      <c r="B75" s="292"/>
      <c r="C75" s="292"/>
      <c r="D75" s="292"/>
      <c r="E75" s="292"/>
      <c r="F75" s="292"/>
      <c r="G75" s="292"/>
      <c r="H75" s="292"/>
      <c r="I75" s="292"/>
    </row>
    <row r="76" spans="1:9">
      <c r="A76" s="3" t="s">
        <v>15</v>
      </c>
      <c r="B76" s="247" t="s">
        <v>115</v>
      </c>
      <c r="C76" s="247"/>
      <c r="D76" s="247"/>
      <c r="E76" s="247"/>
      <c r="F76" s="247"/>
      <c r="G76" s="247"/>
      <c r="H76" s="247"/>
      <c r="I76" s="247"/>
    </row>
    <row r="77" spans="1:9">
      <c r="A77" s="3" t="s">
        <v>15</v>
      </c>
      <c r="B77" s="247" t="s">
        <v>116</v>
      </c>
      <c r="C77" s="247"/>
      <c r="D77" s="247"/>
      <c r="E77" s="247"/>
      <c r="F77" s="247"/>
      <c r="G77" s="247"/>
      <c r="H77" s="247"/>
      <c r="I77" s="247"/>
    </row>
    <row r="78" spans="1:9">
      <c r="A78" s="3" t="s">
        <v>15</v>
      </c>
      <c r="B78" s="247" t="s">
        <v>117</v>
      </c>
      <c r="C78" s="247"/>
      <c r="D78" s="247"/>
      <c r="E78" s="247"/>
      <c r="F78" s="247"/>
      <c r="G78" s="247"/>
      <c r="H78" s="247"/>
      <c r="I78" s="247"/>
    </row>
    <row r="80" spans="1:9">
      <c r="A80" s="292" t="s">
        <v>118</v>
      </c>
      <c r="B80" s="292"/>
      <c r="C80" s="292"/>
      <c r="D80" s="292"/>
      <c r="E80" s="292"/>
      <c r="F80" s="292"/>
      <c r="G80" s="292"/>
      <c r="H80" s="292"/>
      <c r="I80" s="292"/>
    </row>
    <row r="81" spans="1:9" ht="23.1" customHeight="1">
      <c r="A81" s="2" t="s">
        <v>37</v>
      </c>
      <c r="B81" s="310" t="s">
        <v>119</v>
      </c>
      <c r="C81" s="310"/>
      <c r="D81" s="308" t="s">
        <v>120</v>
      </c>
      <c r="E81" s="308"/>
      <c r="F81" s="308"/>
      <c r="G81" s="308"/>
      <c r="H81" s="308"/>
      <c r="I81" s="308"/>
    </row>
    <row r="82" spans="1:9" ht="23.1" customHeight="1">
      <c r="D82" s="308"/>
      <c r="E82" s="308"/>
      <c r="F82" s="308"/>
      <c r="G82" s="308"/>
      <c r="H82" s="308"/>
      <c r="I82" s="308"/>
    </row>
    <row r="83" spans="1:9">
      <c r="A83" s="2"/>
      <c r="B83" s="2"/>
      <c r="C83" s="2"/>
      <c r="D83" s="2"/>
      <c r="E83" s="2"/>
      <c r="F83" s="2"/>
      <c r="G83" s="2"/>
      <c r="H83" s="2"/>
      <c r="I83" s="2"/>
    </row>
    <row r="84" spans="1:9">
      <c r="A84" s="292" t="s">
        <v>121</v>
      </c>
      <c r="B84" s="292"/>
      <c r="C84" s="292"/>
      <c r="D84" s="292"/>
      <c r="E84" s="292"/>
      <c r="F84" s="292"/>
      <c r="G84" s="292"/>
      <c r="H84" s="292"/>
      <c r="I84" s="292"/>
    </row>
    <row r="85" spans="1:9">
      <c r="A85" s="3" t="s">
        <v>15</v>
      </c>
      <c r="B85" s="247" t="s">
        <v>89</v>
      </c>
      <c r="C85" s="247"/>
      <c r="D85" s="247"/>
      <c r="E85" s="247"/>
      <c r="F85" s="247"/>
      <c r="G85" s="247"/>
      <c r="H85" s="247"/>
      <c r="I85" s="247"/>
    </row>
    <row r="86" spans="1:9">
      <c r="A86" s="3" t="s">
        <v>15</v>
      </c>
      <c r="B86" s="247" t="s">
        <v>90</v>
      </c>
      <c r="C86" s="247"/>
      <c r="D86" s="247"/>
      <c r="E86" s="247"/>
      <c r="F86" s="247"/>
      <c r="G86" s="247"/>
      <c r="H86" s="247"/>
      <c r="I86" s="247"/>
    </row>
    <row r="87" spans="1:9">
      <c r="A87" s="3" t="s">
        <v>15</v>
      </c>
      <c r="B87" s="247" t="s">
        <v>91</v>
      </c>
      <c r="C87" s="247"/>
      <c r="D87" s="247"/>
      <c r="E87" s="247"/>
      <c r="F87" s="247"/>
      <c r="G87" s="247"/>
      <c r="H87" s="247"/>
      <c r="I87" s="247"/>
    </row>
    <row r="88" spans="1:9">
      <c r="A88" s="3" t="s">
        <v>15</v>
      </c>
      <c r="B88" s="247" t="s">
        <v>92</v>
      </c>
      <c r="C88" s="247"/>
      <c r="D88" s="247"/>
      <c r="E88" s="247"/>
      <c r="F88" s="247"/>
      <c r="G88" s="247"/>
      <c r="H88" s="247"/>
      <c r="I88" s="247"/>
    </row>
    <row r="90" spans="1:9">
      <c r="A90" s="292" t="s">
        <v>122</v>
      </c>
      <c r="B90" s="292"/>
      <c r="C90" s="292"/>
      <c r="D90" s="292"/>
      <c r="E90" s="292"/>
      <c r="F90" s="292"/>
      <c r="G90" s="292"/>
      <c r="H90" s="292"/>
      <c r="I90" s="292"/>
    </row>
    <row r="91" spans="1:9">
      <c r="A91" s="3" t="s">
        <v>15</v>
      </c>
      <c r="B91" s="2" t="s">
        <v>77</v>
      </c>
      <c r="C91" s="35"/>
      <c r="D91" s="2"/>
      <c r="E91" s="35"/>
      <c r="F91" s="2"/>
      <c r="G91" s="39"/>
      <c r="H91" s="246"/>
      <c r="I91" s="246"/>
    </row>
    <row r="92" spans="1:9">
      <c r="A92" s="3" t="s">
        <v>15</v>
      </c>
      <c r="B92" s="2" t="s">
        <v>142</v>
      </c>
      <c r="G92" s="35"/>
      <c r="H92" s="309"/>
      <c r="I92" s="309"/>
    </row>
    <row r="93" spans="1:9">
      <c r="A93" s="3" t="s">
        <v>15</v>
      </c>
      <c r="B93" s="247" t="s">
        <v>143</v>
      </c>
      <c r="C93" s="247"/>
      <c r="G93" s="35"/>
      <c r="H93" s="47"/>
      <c r="I93" s="47"/>
    </row>
    <row r="94" spans="1:9">
      <c r="A94" s="3" t="s">
        <v>15</v>
      </c>
      <c r="B94" s="2" t="s">
        <v>144</v>
      </c>
      <c r="G94" s="35"/>
      <c r="H94" s="47"/>
      <c r="I94" s="47"/>
    </row>
    <row r="95" spans="1:9">
      <c r="A95" s="3" t="s">
        <v>15</v>
      </c>
      <c r="B95" s="247" t="s">
        <v>145</v>
      </c>
      <c r="C95" s="282"/>
      <c r="D95" s="282"/>
      <c r="G95" s="35"/>
      <c r="H95" s="47"/>
      <c r="I95" s="47"/>
    </row>
    <row r="96" spans="1:9">
      <c r="G96" s="35"/>
    </row>
    <row r="97" spans="1:9">
      <c r="A97" s="292" t="s">
        <v>152</v>
      </c>
      <c r="B97" s="292"/>
      <c r="C97" s="292"/>
      <c r="D97" s="292"/>
      <c r="E97" s="292"/>
      <c r="F97" s="292"/>
      <c r="G97" s="292"/>
      <c r="H97" s="292"/>
      <c r="I97" s="292"/>
    </row>
    <row r="98" spans="1:9">
      <c r="A98" s="283" t="s">
        <v>153</v>
      </c>
      <c r="B98" s="283"/>
      <c r="C98" s="283"/>
      <c r="D98" s="283"/>
      <c r="E98" s="283"/>
      <c r="F98" s="283"/>
      <c r="G98" s="283"/>
      <c r="H98" s="283"/>
      <c r="I98" s="283"/>
    </row>
    <row r="99" spans="1:9">
      <c r="A99" s="283"/>
      <c r="B99" s="283"/>
      <c r="C99" s="283"/>
      <c r="D99" s="283"/>
      <c r="E99" s="283"/>
      <c r="F99" s="283"/>
      <c r="G99" s="283"/>
      <c r="H99" s="283"/>
      <c r="I99" s="283"/>
    </row>
    <row r="101" spans="1:9">
      <c r="A101" s="316"/>
      <c r="B101" s="317"/>
      <c r="C101" s="317"/>
      <c r="D101" s="317"/>
      <c r="E101" s="317"/>
      <c r="F101" s="317"/>
      <c r="G101" s="317"/>
      <c r="H101" s="317"/>
      <c r="I101" s="318"/>
    </row>
    <row r="102" spans="1:9">
      <c r="A102" s="319"/>
      <c r="B102" s="311"/>
      <c r="C102" s="311"/>
      <c r="D102" s="311"/>
      <c r="E102" s="311"/>
      <c r="F102" s="311"/>
      <c r="G102" s="311"/>
      <c r="H102" s="311"/>
      <c r="I102" s="320"/>
    </row>
    <row r="103" spans="1:9">
      <c r="A103" s="319"/>
      <c r="B103" s="311"/>
      <c r="C103" s="311"/>
      <c r="D103" s="311"/>
      <c r="E103" s="311"/>
      <c r="F103" s="311"/>
      <c r="G103" s="311"/>
      <c r="H103" s="311"/>
      <c r="I103" s="320"/>
    </row>
    <row r="104" spans="1:9">
      <c r="A104" s="319"/>
      <c r="B104" s="311"/>
      <c r="C104" s="311"/>
      <c r="D104" s="311"/>
      <c r="E104" s="311"/>
      <c r="F104" s="311"/>
      <c r="G104" s="311"/>
      <c r="H104" s="311"/>
      <c r="I104" s="320"/>
    </row>
    <row r="105" spans="1:9">
      <c r="A105" s="321"/>
      <c r="B105" s="322"/>
      <c r="C105" s="322"/>
      <c r="D105" s="322"/>
      <c r="E105" s="322"/>
      <c r="F105" s="322"/>
      <c r="G105" s="322"/>
      <c r="H105" s="322"/>
      <c r="I105" s="323"/>
    </row>
    <row r="107" spans="1:9" ht="33.75" customHeight="1">
      <c r="A107" s="277" t="s">
        <v>157</v>
      </c>
      <c r="B107" s="278"/>
      <c r="C107" s="278"/>
      <c r="D107" s="278"/>
      <c r="E107" s="278"/>
      <c r="F107" s="278"/>
      <c r="G107" s="278"/>
      <c r="H107" s="278"/>
      <c r="I107" s="278"/>
    </row>
    <row r="108" spans="1:9">
      <c r="A108" s="28"/>
      <c r="B108" s="28"/>
      <c r="C108" s="28"/>
      <c r="D108" s="28"/>
      <c r="E108" s="28"/>
      <c r="F108" s="28"/>
      <c r="G108" s="28"/>
      <c r="H108" s="28"/>
      <c r="I108" s="28"/>
    </row>
    <row r="109" spans="1:9" ht="29.25" customHeight="1">
      <c r="A109" s="290" t="s">
        <v>155</v>
      </c>
      <c r="B109" s="290"/>
      <c r="C109" s="290"/>
      <c r="D109" s="290"/>
      <c r="E109" s="290"/>
      <c r="F109" s="290"/>
      <c r="G109" s="290"/>
      <c r="H109" s="290"/>
      <c r="I109" s="290"/>
    </row>
    <row r="110" spans="1:9" ht="36" customHeight="1">
      <c r="A110" s="285" t="s">
        <v>391</v>
      </c>
      <c r="B110" s="286"/>
      <c r="C110" s="286"/>
      <c r="D110" s="286"/>
      <c r="E110" s="286"/>
      <c r="F110" s="286"/>
      <c r="G110" s="286"/>
      <c r="H110" s="286"/>
      <c r="I110" s="286"/>
    </row>
    <row r="111" spans="1:9">
      <c r="A111" s="227"/>
      <c r="B111" s="227"/>
      <c r="C111" s="227"/>
      <c r="D111" s="227"/>
      <c r="E111" s="227"/>
      <c r="F111" s="227"/>
      <c r="G111" s="227"/>
      <c r="H111" s="227"/>
      <c r="I111" s="227"/>
    </row>
    <row r="112" spans="1:9">
      <c r="A112" s="291" t="s">
        <v>17</v>
      </c>
      <c r="B112" s="291"/>
      <c r="C112" s="291"/>
      <c r="D112" s="291"/>
      <c r="E112" s="291"/>
      <c r="F112" s="291"/>
      <c r="G112" s="291"/>
      <c r="H112" s="291"/>
      <c r="I112" s="291"/>
    </row>
    <row r="113" spans="1:9">
      <c r="A113" s="18" t="s">
        <v>15</v>
      </c>
      <c r="B113" s="291" t="s">
        <v>392</v>
      </c>
      <c r="C113" s="291"/>
      <c r="D113" s="291"/>
      <c r="E113" s="291"/>
      <c r="F113" s="291"/>
      <c r="G113" s="291"/>
      <c r="H113" s="291"/>
      <c r="I113" s="291"/>
    </row>
    <row r="114" spans="1:9" ht="12.75" customHeight="1">
      <c r="A114" s="18" t="s">
        <v>15</v>
      </c>
      <c r="B114" s="291" t="s">
        <v>374</v>
      </c>
      <c r="C114" s="291"/>
      <c r="D114" s="291"/>
      <c r="E114" s="291"/>
      <c r="F114" s="291"/>
      <c r="G114" s="291"/>
      <c r="H114" s="291"/>
      <c r="I114" s="291"/>
    </row>
    <row r="115" spans="1:9" ht="12.75" customHeight="1">
      <c r="A115" s="18" t="s">
        <v>15</v>
      </c>
      <c r="B115" s="291" t="s">
        <v>393</v>
      </c>
      <c r="C115" s="291"/>
      <c r="D115" s="291"/>
      <c r="E115" s="225"/>
      <c r="F115" s="225"/>
      <c r="G115" s="225"/>
      <c r="H115" s="225"/>
      <c r="I115" s="225"/>
    </row>
    <row r="116" spans="1:9" ht="12.75" customHeight="1">
      <c r="A116" s="3"/>
      <c r="B116" s="32"/>
      <c r="C116" s="32"/>
      <c r="D116" s="32"/>
      <c r="E116" s="32"/>
      <c r="F116" s="32"/>
      <c r="G116" s="32"/>
      <c r="H116" s="32"/>
      <c r="I116" s="32"/>
    </row>
    <row r="117" spans="1:9" ht="14.25" customHeight="1"/>
    <row r="118" spans="1:9">
      <c r="A118" s="375" t="s">
        <v>18</v>
      </c>
      <c r="B118" s="375"/>
      <c r="C118" s="375"/>
      <c r="D118" s="375"/>
      <c r="E118" s="375"/>
      <c r="F118" s="375"/>
      <c r="G118" s="375"/>
      <c r="H118" s="375"/>
      <c r="I118" s="375"/>
    </row>
    <row r="120" spans="1:9">
      <c r="A120" s="292" t="s">
        <v>19</v>
      </c>
      <c r="B120" s="292"/>
      <c r="C120" s="292"/>
      <c r="D120" s="292"/>
      <c r="E120" s="292"/>
      <c r="F120" s="292"/>
      <c r="G120" s="292"/>
      <c r="H120" s="292"/>
      <c r="I120" s="292"/>
    </row>
    <row r="121" spans="1:9" ht="27" customHeight="1">
      <c r="A121" s="246" t="s">
        <v>20</v>
      </c>
      <c r="B121" s="246"/>
      <c r="C121" s="246"/>
      <c r="D121" s="246"/>
      <c r="E121" s="246"/>
      <c r="F121" s="246"/>
      <c r="G121" s="246"/>
      <c r="H121" s="246"/>
      <c r="I121" s="246"/>
    </row>
    <row r="122" spans="1:9" ht="21" customHeight="1">
      <c r="A122" s="3" t="s">
        <v>15</v>
      </c>
      <c r="B122" s="247" t="s">
        <v>21</v>
      </c>
      <c r="C122" s="247"/>
      <c r="D122" s="247"/>
      <c r="E122" s="247"/>
      <c r="F122" s="247"/>
      <c r="G122" s="247"/>
      <c r="H122" s="247"/>
      <c r="I122" s="247"/>
    </row>
    <row r="123" spans="1:9" ht="23.25" customHeight="1">
      <c r="A123" s="3" t="s">
        <v>15</v>
      </c>
      <c r="B123" s="247" t="s">
        <v>22</v>
      </c>
      <c r="C123" s="247"/>
      <c r="D123" s="247"/>
      <c r="E123" s="247"/>
      <c r="F123" s="247"/>
      <c r="G123" s="247"/>
      <c r="H123" s="247"/>
      <c r="I123" s="247"/>
    </row>
    <row r="124" spans="1:9" ht="18" customHeight="1">
      <c r="A124" s="3"/>
      <c r="B124" s="32"/>
      <c r="C124" s="32"/>
      <c r="D124" s="32"/>
      <c r="E124" s="32"/>
      <c r="F124" s="32"/>
      <c r="G124" s="32"/>
      <c r="H124" s="32"/>
      <c r="I124" s="32"/>
    </row>
    <row r="125" spans="1:9" ht="25.5" customHeight="1">
      <c r="A125" s="292" t="s">
        <v>23</v>
      </c>
      <c r="B125" s="247"/>
      <c r="C125" s="247"/>
      <c r="D125" s="247"/>
      <c r="E125" s="247"/>
      <c r="F125" s="247"/>
      <c r="G125" s="247"/>
      <c r="H125" s="247"/>
      <c r="I125" s="247"/>
    </row>
    <row r="126" spans="1:9" ht="25.5" customHeight="1">
      <c r="A126" s="246" t="s">
        <v>24</v>
      </c>
      <c r="B126" s="246"/>
      <c r="C126" s="246"/>
      <c r="D126" s="246"/>
      <c r="E126" s="246"/>
      <c r="F126" s="246"/>
      <c r="G126" s="246"/>
      <c r="H126" s="246"/>
      <c r="I126" s="246"/>
    </row>
    <row r="127" spans="1:9" ht="18" customHeight="1">
      <c r="A127" s="3" t="s">
        <v>15</v>
      </c>
      <c r="B127" s="247" t="s">
        <v>21</v>
      </c>
      <c r="C127" s="247"/>
      <c r="D127" s="247"/>
      <c r="E127" s="247"/>
      <c r="F127" s="247"/>
      <c r="G127" s="247"/>
      <c r="H127" s="247"/>
      <c r="I127" s="247"/>
    </row>
    <row r="128" spans="1:9" ht="15.75" customHeight="1">
      <c r="A128" s="3" t="s">
        <v>15</v>
      </c>
      <c r="B128" s="247" t="s">
        <v>25</v>
      </c>
      <c r="C128" s="247"/>
      <c r="D128" s="247"/>
      <c r="E128" s="247"/>
      <c r="F128" s="247"/>
      <c r="G128" s="247"/>
      <c r="H128" s="247"/>
      <c r="I128" s="247"/>
    </row>
    <row r="129" spans="1:9" ht="18" customHeight="1">
      <c r="A129" s="247"/>
      <c r="B129" s="247"/>
      <c r="C129" s="247"/>
      <c r="D129" s="247"/>
      <c r="E129" s="247"/>
      <c r="F129" s="247"/>
      <c r="G129" s="247"/>
      <c r="H129" s="247"/>
      <c r="I129" s="247"/>
    </row>
    <row r="130" spans="1:9" ht="30.75" customHeight="1">
      <c r="A130" s="292" t="s">
        <v>26</v>
      </c>
      <c r="B130" s="247"/>
      <c r="C130" s="247"/>
      <c r="D130" s="247"/>
      <c r="E130" s="247"/>
      <c r="F130" s="247"/>
      <c r="G130" s="247"/>
      <c r="H130" s="247"/>
      <c r="I130" s="247"/>
    </row>
    <row r="131" spans="1:9">
      <c r="A131" s="247" t="s">
        <v>27</v>
      </c>
      <c r="B131" s="247"/>
      <c r="C131" s="247"/>
      <c r="D131" s="247"/>
      <c r="E131" s="247"/>
      <c r="F131" s="247"/>
      <c r="G131" s="247"/>
      <c r="H131" s="247"/>
      <c r="I131" s="247"/>
    </row>
    <row r="132" spans="1:9" ht="18.75" customHeight="1">
      <c r="A132" s="4" t="s">
        <v>15</v>
      </c>
      <c r="B132" s="247" t="s">
        <v>28</v>
      </c>
      <c r="C132" s="247"/>
      <c r="D132" s="247"/>
      <c r="E132" s="247"/>
      <c r="F132" s="247"/>
      <c r="G132" s="247"/>
      <c r="H132" s="247"/>
      <c r="I132" s="247"/>
    </row>
    <row r="133" spans="1:9" ht="21.75" customHeight="1">
      <c r="A133" s="4" t="s">
        <v>15</v>
      </c>
      <c r="B133" s="235" t="s">
        <v>29</v>
      </c>
      <c r="C133" s="235"/>
      <c r="D133" s="235"/>
      <c r="E133" s="235"/>
      <c r="F133" s="235"/>
      <c r="G133" s="235"/>
      <c r="H133" s="235"/>
      <c r="I133" s="235"/>
    </row>
    <row r="134" spans="1:9" ht="37.5" customHeight="1">
      <c r="A134" s="4" t="s">
        <v>15</v>
      </c>
      <c r="B134" s="246" t="s">
        <v>30</v>
      </c>
      <c r="C134" s="246"/>
      <c r="D134" s="246"/>
      <c r="E134" s="246"/>
      <c r="F134" s="246"/>
      <c r="G134" s="246"/>
      <c r="H134" s="246"/>
      <c r="I134" s="246"/>
    </row>
    <row r="135" spans="1:9" ht="27" customHeight="1">
      <c r="A135" s="4" t="s">
        <v>15</v>
      </c>
      <c r="B135" s="283" t="s">
        <v>31</v>
      </c>
      <c r="C135" s="283"/>
      <c r="D135" s="283"/>
      <c r="E135" s="283"/>
      <c r="F135" s="283"/>
      <c r="G135" s="283"/>
      <c r="H135" s="283"/>
      <c r="I135" s="283"/>
    </row>
    <row r="136" spans="1:9">
      <c r="A136" s="247"/>
      <c r="B136" s="247"/>
      <c r="C136" s="247"/>
      <c r="D136" s="247"/>
      <c r="E136" s="247"/>
      <c r="F136" s="247"/>
      <c r="G136" s="247"/>
      <c r="H136" s="247"/>
      <c r="I136" s="247"/>
    </row>
    <row r="137" spans="1:9">
      <c r="A137" s="292" t="s">
        <v>32</v>
      </c>
      <c r="B137" s="292"/>
      <c r="C137" s="292"/>
      <c r="D137" s="292"/>
      <c r="E137" s="292"/>
      <c r="F137" s="292"/>
      <c r="G137" s="292"/>
      <c r="H137" s="292"/>
      <c r="I137" s="292"/>
    </row>
    <row r="138" spans="1:9">
      <c r="A138" s="292" t="s">
        <v>166</v>
      </c>
      <c r="B138" s="292"/>
      <c r="C138" s="292"/>
      <c r="D138" s="292"/>
      <c r="E138" s="292"/>
      <c r="F138" s="292"/>
      <c r="G138" s="292"/>
      <c r="H138" s="292"/>
      <c r="I138" s="292"/>
    </row>
    <row r="139" spans="1:9" ht="56.25" customHeight="1">
      <c r="A139" s="5"/>
      <c r="B139" s="6"/>
      <c r="C139" s="6"/>
      <c r="D139" s="251" t="s">
        <v>33</v>
      </c>
      <c r="E139" s="251"/>
      <c r="F139" s="251"/>
      <c r="G139" s="267" t="s">
        <v>422</v>
      </c>
      <c r="H139" s="267"/>
      <c r="I139" s="268"/>
    </row>
    <row r="140" spans="1:9" ht="62.25" customHeight="1">
      <c r="A140" s="7"/>
      <c r="B140" s="2"/>
      <c r="C140" s="2"/>
      <c r="D140" s="252"/>
      <c r="E140" s="252"/>
      <c r="F140" s="252"/>
      <c r="G140" s="9" t="s">
        <v>34</v>
      </c>
      <c r="H140" s="9" t="s">
        <v>35</v>
      </c>
      <c r="I140" s="10" t="s">
        <v>423</v>
      </c>
    </row>
    <row r="141" spans="1:9">
      <c r="A141" s="250" t="s">
        <v>36</v>
      </c>
      <c r="B141" s="246"/>
      <c r="C141" s="246"/>
      <c r="E141" s="26"/>
      <c r="F141" s="26"/>
      <c r="I141" s="248" t="s">
        <v>37</v>
      </c>
    </row>
    <row r="142" spans="1:9">
      <c r="A142" s="250"/>
      <c r="B142" s="246"/>
      <c r="C142" s="246"/>
      <c r="D142" s="26"/>
      <c r="E142" s="14" t="s">
        <v>15</v>
      </c>
      <c r="F142" s="26"/>
      <c r="G142" s="14" t="s">
        <v>15</v>
      </c>
      <c r="H142" s="14" t="s">
        <v>15</v>
      </c>
      <c r="I142" s="249"/>
    </row>
    <row r="143" spans="1:9" ht="27.75" customHeight="1">
      <c r="A143" s="250"/>
      <c r="B143" s="246"/>
      <c r="C143" s="246"/>
      <c r="D143" s="26"/>
      <c r="E143" s="26"/>
      <c r="F143" s="26"/>
      <c r="G143" s="14"/>
      <c r="H143" s="14"/>
      <c r="I143" s="249"/>
    </row>
    <row r="144" spans="1:9">
      <c r="A144" s="250" t="s">
        <v>38</v>
      </c>
      <c r="B144" s="246"/>
      <c r="C144" s="246"/>
      <c r="F144" s="26"/>
      <c r="I144" s="13"/>
    </row>
    <row r="145" spans="1:9">
      <c r="A145" s="250"/>
      <c r="B145" s="246"/>
      <c r="C145" s="246"/>
      <c r="D145" s="26"/>
      <c r="E145" s="14"/>
      <c r="F145" s="26"/>
      <c r="G145" s="26"/>
      <c r="H145" s="14"/>
      <c r="I145" s="24"/>
    </row>
    <row r="146" spans="1:9">
      <c r="A146" s="250"/>
      <c r="B146" s="246"/>
      <c r="C146" s="246"/>
      <c r="D146" s="26"/>
      <c r="E146" s="14" t="s">
        <v>15</v>
      </c>
      <c r="F146" s="26"/>
      <c r="G146" s="14" t="s">
        <v>15</v>
      </c>
      <c r="H146" s="14" t="s">
        <v>15</v>
      </c>
      <c r="I146" s="23" t="s">
        <v>37</v>
      </c>
    </row>
    <row r="147" spans="1:9" ht="14.25" customHeight="1">
      <c r="A147" s="250"/>
      <c r="B147" s="246"/>
      <c r="C147" s="246"/>
      <c r="D147" s="26"/>
      <c r="E147" s="14"/>
      <c r="F147" s="26"/>
      <c r="G147" s="26"/>
      <c r="H147" s="14"/>
      <c r="I147" s="24"/>
    </row>
    <row r="148" spans="1:9">
      <c r="A148" s="250"/>
      <c r="B148" s="246"/>
      <c r="C148" s="246"/>
      <c r="D148" s="26"/>
      <c r="E148" s="14"/>
      <c r="F148" s="26"/>
      <c r="G148" s="26"/>
      <c r="H148" s="14"/>
      <c r="I148" s="24"/>
    </row>
    <row r="149" spans="1:9">
      <c r="A149" s="250"/>
      <c r="B149" s="246"/>
      <c r="C149" s="246"/>
      <c r="D149" s="26"/>
      <c r="E149" s="14"/>
      <c r="F149" s="26"/>
      <c r="G149" s="26"/>
      <c r="H149" s="14"/>
      <c r="I149" s="24"/>
    </row>
    <row r="150" spans="1:9">
      <c r="A150" s="250" t="s">
        <v>39</v>
      </c>
      <c r="B150" s="246"/>
      <c r="C150" s="246"/>
      <c r="E150" s="26"/>
      <c r="F150" s="26"/>
      <c r="I150" s="315" t="s">
        <v>37</v>
      </c>
    </row>
    <row r="151" spans="1:9">
      <c r="A151" s="250"/>
      <c r="B151" s="246"/>
      <c r="C151" s="246"/>
      <c r="D151" s="26"/>
      <c r="E151" s="26"/>
      <c r="F151" s="26"/>
      <c r="G151" s="26"/>
      <c r="H151" s="14"/>
      <c r="I151" s="315"/>
    </row>
    <row r="152" spans="1:9">
      <c r="A152" s="250"/>
      <c r="B152" s="246"/>
      <c r="C152" s="246"/>
      <c r="D152" s="26"/>
      <c r="E152" s="26"/>
      <c r="F152" s="26"/>
      <c r="G152" s="26"/>
      <c r="H152" s="14"/>
      <c r="I152" s="315"/>
    </row>
    <row r="153" spans="1:9">
      <c r="A153" s="250"/>
      <c r="B153" s="246"/>
      <c r="C153" s="246"/>
      <c r="D153" s="26"/>
      <c r="E153" s="14" t="s">
        <v>15</v>
      </c>
      <c r="F153" s="26"/>
      <c r="G153" s="14" t="s">
        <v>15</v>
      </c>
      <c r="H153" s="14" t="s">
        <v>15</v>
      </c>
      <c r="I153" s="315"/>
    </row>
    <row r="154" spans="1:9" ht="14.25" customHeight="1">
      <c r="A154" s="250"/>
      <c r="B154" s="246"/>
      <c r="C154" s="246"/>
      <c r="D154" s="26"/>
      <c r="E154" s="26"/>
      <c r="F154" s="26"/>
      <c r="G154" s="26"/>
      <c r="H154" s="14"/>
      <c r="I154" s="315"/>
    </row>
    <row r="155" spans="1:9">
      <c r="A155" s="250"/>
      <c r="B155" s="246"/>
      <c r="C155" s="246"/>
      <c r="D155" s="26"/>
      <c r="E155" s="26"/>
      <c r="F155" s="26"/>
      <c r="G155" s="26"/>
      <c r="H155" s="14"/>
      <c r="I155" s="315"/>
    </row>
    <row r="156" spans="1:9">
      <c r="A156" s="250"/>
      <c r="B156" s="246"/>
      <c r="C156" s="246"/>
      <c r="D156" s="26"/>
      <c r="E156" s="26"/>
      <c r="F156" s="26"/>
      <c r="G156" s="26"/>
      <c r="H156" s="14"/>
      <c r="I156" s="315"/>
    </row>
    <row r="157" spans="1:9">
      <c r="A157" s="250" t="s">
        <v>40</v>
      </c>
      <c r="B157" s="246"/>
      <c r="C157" s="246"/>
      <c r="E157" s="26"/>
      <c r="F157" s="26"/>
      <c r="I157" s="315" t="s">
        <v>37</v>
      </c>
    </row>
    <row r="158" spans="1:9" ht="14.25" customHeight="1">
      <c r="A158" s="250"/>
      <c r="B158" s="246"/>
      <c r="C158" s="246"/>
      <c r="D158" s="26"/>
      <c r="E158" s="26"/>
      <c r="F158" s="26"/>
      <c r="G158" s="14"/>
      <c r="H158" s="14"/>
      <c r="I158" s="315"/>
    </row>
    <row r="159" spans="1:9">
      <c r="A159" s="250"/>
      <c r="B159" s="246"/>
      <c r="C159" s="246"/>
      <c r="D159" s="26"/>
      <c r="E159" s="26"/>
      <c r="F159" s="26"/>
      <c r="G159" s="14"/>
      <c r="H159" s="14"/>
      <c r="I159" s="315"/>
    </row>
    <row r="160" spans="1:9">
      <c r="A160" s="250"/>
      <c r="B160" s="246"/>
      <c r="C160" s="246"/>
      <c r="D160" s="26"/>
      <c r="E160" s="14" t="s">
        <v>15</v>
      </c>
      <c r="F160" s="26"/>
      <c r="G160" s="14" t="s">
        <v>15</v>
      </c>
      <c r="H160" s="14" t="s">
        <v>15</v>
      </c>
      <c r="I160" s="315"/>
    </row>
    <row r="161" spans="1:9">
      <c r="A161" s="250"/>
      <c r="B161" s="246"/>
      <c r="C161" s="246"/>
      <c r="D161" s="26"/>
      <c r="E161" s="26"/>
      <c r="F161" s="26"/>
      <c r="G161" s="14"/>
      <c r="H161" s="14"/>
      <c r="I161" s="315"/>
    </row>
    <row r="162" spans="1:9" ht="14.25" customHeight="1">
      <c r="A162" s="250"/>
      <c r="B162" s="246"/>
      <c r="C162" s="246"/>
      <c r="D162" s="26"/>
      <c r="E162" s="26"/>
      <c r="F162" s="26"/>
      <c r="G162" s="14"/>
      <c r="H162" s="14"/>
      <c r="I162" s="315"/>
    </row>
    <row r="163" spans="1:9">
      <c r="A163" s="250"/>
      <c r="B163" s="246"/>
      <c r="C163" s="246"/>
      <c r="D163" s="26"/>
      <c r="E163" s="26"/>
      <c r="F163" s="26"/>
      <c r="G163" s="14"/>
      <c r="H163" s="14"/>
      <c r="I163" s="315"/>
    </row>
    <row r="164" spans="1:9">
      <c r="A164" s="250" t="s">
        <v>41</v>
      </c>
      <c r="B164" s="246"/>
      <c r="C164" s="246"/>
      <c r="I164" s="13"/>
    </row>
    <row r="165" spans="1:9" ht="14.25" customHeight="1">
      <c r="A165" s="250"/>
      <c r="B165" s="246"/>
      <c r="C165" s="246"/>
      <c r="I165" s="13"/>
    </row>
    <row r="166" spans="1:9">
      <c r="A166" s="250"/>
      <c r="B166" s="246"/>
      <c r="C166" s="246"/>
      <c r="I166" s="13"/>
    </row>
    <row r="167" spans="1:9">
      <c r="A167" s="8"/>
      <c r="B167" s="246" t="s">
        <v>42</v>
      </c>
      <c r="C167" s="246"/>
      <c r="D167" s="273" t="s">
        <v>15</v>
      </c>
      <c r="E167" s="273"/>
      <c r="F167" s="273"/>
      <c r="G167" s="14" t="s">
        <v>15</v>
      </c>
      <c r="H167" s="14" t="s">
        <v>15</v>
      </c>
      <c r="I167" s="12" t="s">
        <v>37</v>
      </c>
    </row>
    <row r="168" spans="1:9">
      <c r="A168" s="8"/>
      <c r="B168" s="246" t="s">
        <v>43</v>
      </c>
      <c r="C168" s="246"/>
      <c r="D168" s="246"/>
      <c r="E168" s="324" t="s">
        <v>15</v>
      </c>
      <c r="G168" s="14"/>
      <c r="H168" s="14"/>
      <c r="I168" s="12"/>
    </row>
    <row r="169" spans="1:9">
      <c r="A169" s="15"/>
      <c r="B169" s="246"/>
      <c r="C169" s="246"/>
      <c r="D169" s="246"/>
      <c r="E169" s="324"/>
      <c r="G169" s="273" t="s">
        <v>15</v>
      </c>
      <c r="H169" s="273" t="s">
        <v>15</v>
      </c>
      <c r="I169" s="274" t="s">
        <v>37</v>
      </c>
    </row>
    <row r="170" spans="1:9" ht="53.85" customHeight="1">
      <c r="A170" s="15"/>
      <c r="B170" s="246"/>
      <c r="C170" s="246"/>
      <c r="D170" s="246"/>
      <c r="E170" s="324"/>
      <c r="G170" s="273"/>
      <c r="H170" s="273"/>
      <c r="I170" s="274"/>
    </row>
    <row r="171" spans="1:9" ht="70.5" customHeight="1">
      <c r="A171" s="15"/>
      <c r="B171" s="246"/>
      <c r="C171" s="246"/>
      <c r="D171" s="246"/>
      <c r="E171" s="324"/>
      <c r="G171" s="14"/>
      <c r="H171" s="14"/>
      <c r="I171" s="12"/>
    </row>
    <row r="172" spans="1:9" ht="46.5" customHeight="1">
      <c r="A172" s="15"/>
      <c r="B172" s="246" t="s">
        <v>44</v>
      </c>
      <c r="C172" s="246"/>
      <c r="D172" s="252" t="s">
        <v>45</v>
      </c>
      <c r="E172" s="252"/>
      <c r="F172" s="252"/>
      <c r="G172" s="324" t="s">
        <v>15</v>
      </c>
      <c r="H172" s="324" t="s">
        <v>15</v>
      </c>
      <c r="I172" s="315" t="s">
        <v>37</v>
      </c>
    </row>
    <row r="173" spans="1:9">
      <c r="A173" s="15"/>
      <c r="B173" s="246"/>
      <c r="C173" s="246"/>
      <c r="D173" s="252"/>
      <c r="E173" s="252"/>
      <c r="F173" s="252"/>
      <c r="G173" s="324"/>
      <c r="H173" s="324"/>
      <c r="I173" s="315"/>
    </row>
    <row r="174" spans="1:9">
      <c r="A174" s="15"/>
      <c r="B174" s="246"/>
      <c r="C174" s="246"/>
      <c r="D174" s="252"/>
      <c r="E174" s="252"/>
      <c r="F174" s="252"/>
      <c r="G174" s="324"/>
      <c r="H174" s="324"/>
      <c r="I174" s="315"/>
    </row>
    <row r="175" spans="1:9">
      <c r="A175" s="250" t="s">
        <v>46</v>
      </c>
      <c r="B175" s="246"/>
      <c r="C175" s="246"/>
      <c r="E175" s="26"/>
      <c r="F175" s="26"/>
      <c r="I175" s="13"/>
    </row>
    <row r="176" spans="1:9">
      <c r="A176" s="250"/>
      <c r="B176" s="246"/>
      <c r="C176" s="246"/>
      <c r="D176" s="26"/>
      <c r="E176" s="14" t="s">
        <v>15</v>
      </c>
      <c r="F176" s="26"/>
      <c r="G176" s="14" t="s">
        <v>15</v>
      </c>
      <c r="H176" s="14" t="s">
        <v>15</v>
      </c>
      <c r="I176" s="12" t="s">
        <v>37</v>
      </c>
    </row>
    <row r="177" spans="1:9">
      <c r="A177" s="269"/>
      <c r="B177" s="270"/>
      <c r="C177" s="270"/>
      <c r="D177" s="27"/>
      <c r="E177" s="27"/>
      <c r="F177" s="27"/>
      <c r="G177" s="16"/>
      <c r="H177" s="16"/>
      <c r="I177" s="25"/>
    </row>
    <row r="178" spans="1:9">
      <c r="A178" s="11"/>
      <c r="B178" s="11"/>
      <c r="C178" s="11"/>
    </row>
    <row r="179" spans="1:9">
      <c r="A179" s="325" t="s">
        <v>167</v>
      </c>
      <c r="B179" s="325"/>
      <c r="C179" s="325"/>
      <c r="D179" s="325"/>
      <c r="E179" s="325"/>
      <c r="F179" s="325"/>
      <c r="G179" s="325"/>
      <c r="H179" s="325"/>
      <c r="I179" s="325"/>
    </row>
    <row r="180" spans="1:9" ht="59.25" customHeight="1">
      <c r="A180" s="17"/>
      <c r="B180" s="1"/>
      <c r="C180" s="1"/>
      <c r="D180" s="267" t="s">
        <v>47</v>
      </c>
      <c r="E180" s="267"/>
      <c r="F180" s="267"/>
      <c r="G180" s="267" t="s">
        <v>422</v>
      </c>
      <c r="H180" s="267"/>
      <c r="I180" s="268"/>
    </row>
    <row r="181" spans="1:9" ht="69.75" customHeight="1">
      <c r="A181" s="15"/>
      <c r="D181" s="246"/>
      <c r="E181" s="246"/>
      <c r="F181" s="246"/>
      <c r="G181" s="9" t="s">
        <v>34</v>
      </c>
      <c r="H181" s="9" t="s">
        <v>139</v>
      </c>
      <c r="I181" s="10" t="s">
        <v>423</v>
      </c>
    </row>
    <row r="182" spans="1:9">
      <c r="A182" s="250" t="s">
        <v>48</v>
      </c>
      <c r="B182" s="246"/>
      <c r="C182" s="246"/>
      <c r="D182" s="271" t="s">
        <v>45</v>
      </c>
      <c r="E182" s="271"/>
      <c r="F182" s="271"/>
      <c r="G182" s="14" t="s">
        <v>15</v>
      </c>
      <c r="H182" s="14" t="s">
        <v>15</v>
      </c>
      <c r="I182" s="12" t="s">
        <v>37</v>
      </c>
    </row>
    <row r="183" spans="1:9">
      <c r="A183" s="250"/>
      <c r="B183" s="246"/>
      <c r="C183" s="246"/>
      <c r="D183" s="271"/>
      <c r="E183" s="271"/>
      <c r="F183" s="271"/>
      <c r="G183" s="14" t="s">
        <v>15</v>
      </c>
      <c r="H183" s="14" t="s">
        <v>15</v>
      </c>
      <c r="I183" s="12" t="s">
        <v>37</v>
      </c>
    </row>
    <row r="184" spans="1:9">
      <c r="A184" s="250"/>
      <c r="B184" s="246"/>
      <c r="C184" s="246"/>
      <c r="D184" s="271"/>
      <c r="E184" s="271"/>
      <c r="F184" s="271"/>
      <c r="G184" s="14" t="s">
        <v>15</v>
      </c>
      <c r="H184" s="14" t="s">
        <v>15</v>
      </c>
      <c r="I184" s="12" t="s">
        <v>37</v>
      </c>
    </row>
    <row r="185" spans="1:9">
      <c r="A185" s="250"/>
      <c r="B185" s="246"/>
      <c r="C185" s="246"/>
      <c r="D185" s="271"/>
      <c r="E185" s="271"/>
      <c r="F185" s="271"/>
      <c r="G185" s="14" t="s">
        <v>15</v>
      </c>
      <c r="H185" s="14" t="s">
        <v>15</v>
      </c>
      <c r="I185" s="12" t="s">
        <v>37</v>
      </c>
    </row>
    <row r="186" spans="1:9">
      <c r="A186" s="250"/>
      <c r="B186" s="246"/>
      <c r="C186" s="246"/>
      <c r="D186" s="271"/>
      <c r="E186" s="271"/>
      <c r="F186" s="271"/>
      <c r="G186" s="14" t="s">
        <v>15</v>
      </c>
      <c r="H186" s="14" t="s">
        <v>15</v>
      </c>
      <c r="I186" s="12" t="s">
        <v>37</v>
      </c>
    </row>
    <row r="187" spans="1:9">
      <c r="A187" s="269"/>
      <c r="B187" s="270"/>
      <c r="C187" s="270"/>
      <c r="D187" s="272"/>
      <c r="E187" s="272"/>
      <c r="F187" s="272"/>
      <c r="G187" s="16" t="s">
        <v>15</v>
      </c>
      <c r="H187" s="16" t="s">
        <v>15</v>
      </c>
      <c r="I187" s="25" t="s">
        <v>37</v>
      </c>
    </row>
    <row r="189" spans="1:9">
      <c r="A189" s="373" t="s">
        <v>424</v>
      </c>
      <c r="B189" s="374"/>
      <c r="C189" s="374"/>
      <c r="D189" s="374"/>
      <c r="E189" s="374"/>
      <c r="F189" s="374"/>
      <c r="G189" s="374"/>
      <c r="H189" s="374"/>
      <c r="I189" s="374"/>
    </row>
    <row r="190" spans="1:9">
      <c r="A190" s="28"/>
      <c r="B190" s="28"/>
      <c r="C190" s="28"/>
      <c r="D190" s="28"/>
      <c r="E190" s="28"/>
      <c r="F190" s="28"/>
      <c r="G190" s="28"/>
      <c r="H190" s="28"/>
      <c r="I190" s="28"/>
    </row>
    <row r="191" spans="1:9">
      <c r="A191" s="327" t="s">
        <v>49</v>
      </c>
      <c r="B191" s="327"/>
      <c r="C191" s="327"/>
      <c r="D191" s="327"/>
      <c r="E191" s="327"/>
      <c r="F191" s="327"/>
      <c r="G191" s="327"/>
      <c r="H191" s="327"/>
      <c r="I191" s="327"/>
    </row>
    <row r="192" spans="1:9">
      <c r="A192" s="19"/>
      <c r="B192" s="19"/>
      <c r="C192" s="19"/>
      <c r="D192" s="19"/>
      <c r="E192" s="19"/>
      <c r="F192" s="19"/>
      <c r="G192" s="19"/>
      <c r="H192" s="19"/>
      <c r="I192" s="19"/>
    </row>
    <row r="193" spans="1:9">
      <c r="A193" s="253" t="s">
        <v>173</v>
      </c>
      <c r="B193" s="253"/>
      <c r="C193" s="253"/>
      <c r="D193" s="253"/>
      <c r="E193" s="253"/>
      <c r="F193" s="253"/>
      <c r="G193" s="253"/>
      <c r="H193" s="253"/>
      <c r="I193" s="253"/>
    </row>
    <row r="194" spans="1:9">
      <c r="A194" s="254" t="s">
        <v>425</v>
      </c>
      <c r="B194" s="254"/>
      <c r="C194" s="254"/>
      <c r="D194" s="254"/>
      <c r="E194" s="254"/>
      <c r="F194" s="254"/>
      <c r="G194" s="254"/>
      <c r="H194" s="254"/>
      <c r="I194" s="254"/>
    </row>
    <row r="195" spans="1:9">
      <c r="A195" s="254"/>
      <c r="B195" s="254"/>
      <c r="C195" s="254"/>
      <c r="D195" s="254"/>
      <c r="E195" s="254"/>
      <c r="F195" s="254"/>
      <c r="G195" s="254"/>
      <c r="H195" s="254"/>
      <c r="I195" s="254"/>
    </row>
    <row r="196" spans="1:9" ht="14.25" customHeight="1">
      <c r="A196" s="20" t="s">
        <v>15</v>
      </c>
      <c r="B196" s="255" t="s">
        <v>50</v>
      </c>
      <c r="C196" s="255"/>
      <c r="D196" s="255"/>
      <c r="E196" s="255"/>
      <c r="F196" s="255"/>
      <c r="G196" s="255"/>
      <c r="H196" s="255"/>
      <c r="I196" s="255"/>
    </row>
    <row r="197" spans="1:9">
      <c r="A197" s="20" t="s">
        <v>15</v>
      </c>
      <c r="B197" s="255" t="s">
        <v>51</v>
      </c>
      <c r="C197" s="255"/>
      <c r="D197" s="255"/>
      <c r="E197" s="255"/>
      <c r="F197" s="255"/>
      <c r="G197" s="255"/>
      <c r="H197" s="255"/>
      <c r="I197" s="255"/>
    </row>
    <row r="198" spans="1:9">
      <c r="A198" s="20" t="s">
        <v>15</v>
      </c>
      <c r="B198" s="255" t="s">
        <v>52</v>
      </c>
      <c r="C198" s="255"/>
      <c r="D198" s="255"/>
      <c r="E198" s="255"/>
      <c r="F198" s="255"/>
      <c r="G198" s="255"/>
      <c r="H198" s="255"/>
      <c r="I198" s="255"/>
    </row>
    <row r="199" spans="1:9">
      <c r="A199" s="20" t="s">
        <v>15</v>
      </c>
      <c r="B199" s="255" t="s">
        <v>53</v>
      </c>
      <c r="C199" s="255"/>
      <c r="D199" s="255"/>
      <c r="E199" s="255"/>
      <c r="F199" s="255"/>
      <c r="G199" s="255"/>
      <c r="H199" s="255"/>
      <c r="I199" s="255"/>
    </row>
    <row r="200" spans="1:9">
      <c r="A200" s="20" t="s">
        <v>15</v>
      </c>
      <c r="B200" s="255" t="s">
        <v>54</v>
      </c>
      <c r="C200" s="255"/>
      <c r="D200" s="255"/>
      <c r="E200" s="255"/>
      <c r="F200" s="255"/>
      <c r="G200" s="255"/>
      <c r="H200" s="255"/>
      <c r="I200" s="255"/>
    </row>
    <row r="201" spans="1:9">
      <c r="A201" s="21"/>
      <c r="B201" s="21"/>
      <c r="C201" s="21"/>
      <c r="D201" s="21"/>
      <c r="E201" s="21"/>
      <c r="F201" s="21"/>
      <c r="G201" s="21"/>
      <c r="H201" s="21"/>
      <c r="I201" s="21"/>
    </row>
    <row r="202" spans="1:9">
      <c r="A202" s="253" t="s">
        <v>174</v>
      </c>
      <c r="B202" s="253"/>
      <c r="C202" s="253"/>
      <c r="D202" s="253"/>
      <c r="E202" s="253"/>
      <c r="F202" s="253"/>
      <c r="G202" s="253"/>
      <c r="H202" s="253"/>
      <c r="I202" s="253"/>
    </row>
    <row r="203" spans="1:9">
      <c r="A203" s="255" t="s">
        <v>55</v>
      </c>
      <c r="B203" s="255"/>
      <c r="C203" s="255"/>
      <c r="D203" s="255"/>
      <c r="E203" s="255"/>
      <c r="F203" s="255"/>
      <c r="G203" s="255"/>
      <c r="H203" s="255"/>
      <c r="I203" s="255"/>
    </row>
    <row r="204" spans="1:9">
      <c r="A204" s="20" t="s">
        <v>15</v>
      </c>
      <c r="B204" s="255" t="s">
        <v>56</v>
      </c>
      <c r="C204" s="255"/>
      <c r="D204" s="255"/>
      <c r="E204" s="255"/>
      <c r="F204" s="255"/>
      <c r="G204" s="255"/>
      <c r="H204" s="255"/>
      <c r="I204" s="255"/>
    </row>
    <row r="205" spans="1:9">
      <c r="A205" s="20" t="s">
        <v>15</v>
      </c>
      <c r="B205" s="255" t="s">
        <v>57</v>
      </c>
      <c r="C205" s="255"/>
      <c r="D205" s="255"/>
      <c r="E205" s="255"/>
      <c r="F205" s="255"/>
      <c r="G205" s="255"/>
      <c r="H205" s="255"/>
      <c r="I205" s="255"/>
    </row>
    <row r="206" spans="1:9">
      <c r="A206" s="20" t="s">
        <v>15</v>
      </c>
      <c r="B206" s="254" t="s">
        <v>140</v>
      </c>
      <c r="C206" s="254"/>
      <c r="D206" s="254"/>
      <c r="E206" s="254"/>
      <c r="F206" s="254"/>
      <c r="G206" s="254"/>
      <c r="H206" s="254"/>
      <c r="I206" s="254"/>
    </row>
    <row r="207" spans="1:9">
      <c r="A207" s="21"/>
      <c r="B207" s="254"/>
      <c r="C207" s="254"/>
      <c r="D207" s="254"/>
      <c r="E207" s="254"/>
      <c r="F207" s="254"/>
      <c r="G207" s="254"/>
      <c r="H207" s="254"/>
      <c r="I207" s="254"/>
    </row>
    <row r="208" spans="1:9">
      <c r="A208" s="22"/>
      <c r="B208" s="22"/>
      <c r="C208" s="22"/>
      <c r="D208" s="22"/>
      <c r="E208" s="22"/>
      <c r="F208" s="22"/>
      <c r="G208" s="22"/>
      <c r="H208" s="22"/>
      <c r="I208" s="22"/>
    </row>
    <row r="209" spans="1:9">
      <c r="A209" s="253" t="s">
        <v>58</v>
      </c>
      <c r="B209" s="253"/>
      <c r="C209" s="253"/>
      <c r="D209" s="253"/>
      <c r="E209" s="253"/>
      <c r="F209" s="253"/>
      <c r="G209" s="253"/>
      <c r="H209" s="253"/>
      <c r="I209" s="253"/>
    </row>
    <row r="210" spans="1:9">
      <c r="A210" s="255" t="s">
        <v>426</v>
      </c>
      <c r="B210" s="255"/>
      <c r="C210" s="255"/>
      <c r="D210" s="255"/>
      <c r="E210" s="255"/>
      <c r="F210" s="255"/>
      <c r="G210" s="255"/>
      <c r="H210" s="255"/>
      <c r="I210" s="255"/>
    </row>
    <row r="211" spans="1:9">
      <c r="A211" s="20" t="s">
        <v>15</v>
      </c>
      <c r="B211" s="255" t="s">
        <v>59</v>
      </c>
      <c r="C211" s="255"/>
      <c r="D211" s="255"/>
      <c r="E211" s="255"/>
      <c r="F211" s="255"/>
      <c r="G211" s="255"/>
      <c r="H211" s="255"/>
      <c r="I211" s="255"/>
    </row>
    <row r="212" spans="1:9">
      <c r="A212" s="20" t="s">
        <v>15</v>
      </c>
      <c r="B212" s="255" t="s">
        <v>60</v>
      </c>
      <c r="C212" s="255"/>
      <c r="D212" s="255"/>
      <c r="E212" s="255"/>
      <c r="F212" s="255"/>
      <c r="G212" s="255"/>
      <c r="H212" s="255"/>
      <c r="I212" s="255"/>
    </row>
    <row r="213" spans="1:9">
      <c r="A213" s="20" t="s">
        <v>15</v>
      </c>
      <c r="B213" s="255" t="s">
        <v>61</v>
      </c>
      <c r="C213" s="255"/>
      <c r="D213" s="255"/>
      <c r="E213" s="255"/>
      <c r="F213" s="255"/>
      <c r="G213" s="255"/>
      <c r="H213" s="255"/>
      <c r="I213" s="255"/>
    </row>
    <row r="214" spans="1:9">
      <c r="A214" s="20" t="s">
        <v>15</v>
      </c>
      <c r="B214" s="255" t="s">
        <v>62</v>
      </c>
      <c r="C214" s="255"/>
      <c r="D214" s="255"/>
      <c r="E214" s="255"/>
      <c r="F214" s="255"/>
      <c r="G214" s="255"/>
      <c r="H214" s="255"/>
      <c r="I214" s="255"/>
    </row>
    <row r="215" spans="1:9">
      <c r="A215" s="22"/>
      <c r="B215" s="22"/>
      <c r="C215" s="22"/>
      <c r="D215" s="22"/>
      <c r="E215" s="22"/>
      <c r="F215" s="22"/>
      <c r="G215" s="22"/>
      <c r="H215" s="22"/>
      <c r="I215" s="22"/>
    </row>
    <row r="216" spans="1:9">
      <c r="A216" s="254" t="s">
        <v>63</v>
      </c>
      <c r="B216" s="254"/>
      <c r="C216" s="254"/>
      <c r="D216" s="254"/>
      <c r="E216" s="254"/>
      <c r="F216" s="254"/>
      <c r="G216" s="254"/>
      <c r="H216" s="254"/>
      <c r="I216" s="254"/>
    </row>
    <row r="217" spans="1:9">
      <c r="A217" s="254"/>
      <c r="B217" s="254"/>
      <c r="C217" s="254"/>
      <c r="D217" s="254"/>
      <c r="E217" s="254"/>
      <c r="F217" s="254"/>
      <c r="G217" s="254"/>
      <c r="H217" s="254"/>
      <c r="I217" s="254"/>
    </row>
    <row r="218" spans="1:9">
      <c r="A218" s="20" t="s">
        <v>15</v>
      </c>
      <c r="B218" s="255" t="s">
        <v>64</v>
      </c>
      <c r="C218" s="255"/>
      <c r="D218" s="255"/>
      <c r="E218" s="255"/>
      <c r="F218" s="255"/>
      <c r="G218" s="255"/>
      <c r="H218" s="255"/>
      <c r="I218" s="255"/>
    </row>
    <row r="219" spans="1:9">
      <c r="A219" s="20" t="s">
        <v>15</v>
      </c>
      <c r="B219" s="255" t="s">
        <v>65</v>
      </c>
      <c r="C219" s="255"/>
      <c r="D219" s="255"/>
      <c r="E219" s="255"/>
      <c r="F219" s="255"/>
      <c r="G219" s="255"/>
      <c r="H219" s="255"/>
      <c r="I219" s="255"/>
    </row>
    <row r="220" spans="1:9">
      <c r="A220" s="20" t="s">
        <v>15</v>
      </c>
      <c r="B220" s="255" t="s">
        <v>66</v>
      </c>
      <c r="C220" s="255"/>
      <c r="D220" s="255"/>
      <c r="E220" s="255"/>
      <c r="F220" s="255"/>
      <c r="G220" s="255"/>
      <c r="H220" s="255"/>
      <c r="I220" s="255"/>
    </row>
    <row r="221" spans="1:9">
      <c r="A221" s="20" t="s">
        <v>15</v>
      </c>
      <c r="B221" s="255" t="s">
        <v>67</v>
      </c>
      <c r="C221" s="255"/>
      <c r="D221" s="255"/>
      <c r="E221" s="255"/>
      <c r="F221" s="255"/>
      <c r="G221" s="255"/>
      <c r="H221" s="255"/>
      <c r="I221" s="255"/>
    </row>
    <row r="222" spans="1:9">
      <c r="A222" s="22"/>
      <c r="B222" s="22"/>
      <c r="C222" s="22"/>
      <c r="D222" s="22"/>
      <c r="E222" s="22"/>
      <c r="F222" s="22"/>
      <c r="G222" s="22"/>
      <c r="H222" s="22"/>
      <c r="I222" s="22"/>
    </row>
    <row r="223" spans="1:9">
      <c r="A223" s="253" t="s">
        <v>68</v>
      </c>
      <c r="B223" s="253"/>
      <c r="C223" s="253"/>
      <c r="D223" s="253"/>
      <c r="E223" s="253"/>
      <c r="F223" s="253"/>
      <c r="G223" s="253"/>
      <c r="H223" s="253"/>
      <c r="I223" s="253"/>
    </row>
    <row r="224" spans="1:9">
      <c r="A224" s="254" t="s">
        <v>69</v>
      </c>
      <c r="B224" s="254"/>
      <c r="C224" s="254"/>
      <c r="D224" s="254"/>
      <c r="E224" s="254"/>
      <c r="F224" s="254"/>
      <c r="G224" s="254"/>
      <c r="H224" s="254"/>
      <c r="I224" s="254"/>
    </row>
    <row r="225" spans="1:9">
      <c r="A225" s="254"/>
      <c r="B225" s="254"/>
      <c r="C225" s="254"/>
      <c r="D225" s="254"/>
      <c r="E225" s="254"/>
      <c r="F225" s="254"/>
      <c r="G225" s="254"/>
      <c r="H225" s="254"/>
      <c r="I225" s="254"/>
    </row>
    <row r="226" spans="1:9">
      <c r="A226" s="20" t="s">
        <v>15</v>
      </c>
      <c r="B226" s="255" t="s">
        <v>70</v>
      </c>
      <c r="C226" s="255"/>
      <c r="D226" s="255"/>
      <c r="E226" s="255"/>
      <c r="F226" s="255"/>
      <c r="G226" s="255"/>
      <c r="H226" s="255"/>
      <c r="I226" s="255"/>
    </row>
    <row r="227" spans="1:9">
      <c r="A227" s="20" t="s">
        <v>15</v>
      </c>
      <c r="B227" s="255" t="s">
        <v>71</v>
      </c>
      <c r="C227" s="255"/>
      <c r="D227" s="255"/>
      <c r="E227" s="255"/>
      <c r="F227" s="255"/>
      <c r="G227" s="255"/>
      <c r="H227" s="255"/>
      <c r="I227" s="255"/>
    </row>
    <row r="228" spans="1:9">
      <c r="A228" s="20" t="s">
        <v>15</v>
      </c>
      <c r="B228" s="255" t="s">
        <v>72</v>
      </c>
      <c r="C228" s="255"/>
      <c r="D228" s="255"/>
      <c r="E228" s="255"/>
      <c r="F228" s="255"/>
      <c r="G228" s="255"/>
      <c r="H228" s="255"/>
      <c r="I228" s="255"/>
    </row>
    <row r="229" spans="1:9">
      <c r="A229" s="20" t="s">
        <v>15</v>
      </c>
      <c r="B229" s="255" t="s">
        <v>73</v>
      </c>
      <c r="C229" s="255"/>
      <c r="D229" s="255"/>
      <c r="E229" s="255"/>
      <c r="F229" s="255"/>
      <c r="G229" s="255"/>
      <c r="H229" s="255"/>
      <c r="I229" s="255"/>
    </row>
    <row r="231" spans="1:9">
      <c r="A231" s="253" t="s">
        <v>74</v>
      </c>
      <c r="B231" s="253"/>
      <c r="C231" s="253"/>
      <c r="D231" s="253"/>
      <c r="E231" s="253"/>
      <c r="F231" s="253"/>
      <c r="G231" s="253"/>
      <c r="H231" s="253"/>
      <c r="I231" s="253"/>
    </row>
    <row r="232" spans="1:9">
      <c r="A232" s="254" t="s">
        <v>75</v>
      </c>
      <c r="B232" s="254"/>
      <c r="C232" s="254"/>
      <c r="D232" s="254"/>
      <c r="E232" s="254"/>
      <c r="F232" s="254"/>
      <c r="G232" s="254"/>
      <c r="H232" s="254"/>
      <c r="I232" s="254"/>
    </row>
    <row r="233" spans="1:9">
      <c r="A233" s="254"/>
      <c r="B233" s="254"/>
      <c r="C233" s="254"/>
      <c r="D233" s="254"/>
      <c r="E233" s="254"/>
      <c r="F233" s="254"/>
      <c r="G233" s="254"/>
      <c r="H233" s="254"/>
      <c r="I233" s="254"/>
    </row>
    <row r="234" spans="1:9">
      <c r="A234" s="20" t="s">
        <v>15</v>
      </c>
      <c r="B234" s="255" t="s">
        <v>76</v>
      </c>
      <c r="C234" s="255"/>
      <c r="D234" s="255"/>
      <c r="E234" s="255"/>
      <c r="F234" s="255"/>
      <c r="G234" s="255"/>
      <c r="H234" s="255"/>
      <c r="I234" s="255"/>
    </row>
    <row r="235" spans="1:9">
      <c r="A235" s="20" t="s">
        <v>15</v>
      </c>
      <c r="B235" s="255" t="s">
        <v>77</v>
      </c>
      <c r="C235" s="255"/>
      <c r="D235" s="255"/>
      <c r="E235" s="255"/>
      <c r="F235" s="255"/>
      <c r="G235" s="255"/>
      <c r="H235" s="255"/>
      <c r="I235" s="255"/>
    </row>
    <row r="236" spans="1:9">
      <c r="A236" s="20" t="s">
        <v>15</v>
      </c>
      <c r="B236" s="255" t="s">
        <v>78</v>
      </c>
      <c r="C236" s="255"/>
      <c r="D236" s="255"/>
      <c r="E236" s="255"/>
      <c r="F236" s="255"/>
      <c r="G236" s="255"/>
      <c r="H236" s="255"/>
      <c r="I236" s="255"/>
    </row>
    <row r="237" spans="1:9">
      <c r="A237" s="21"/>
      <c r="B237" s="21"/>
      <c r="C237" s="21"/>
      <c r="D237" s="21"/>
      <c r="E237" s="21"/>
      <c r="F237" s="21"/>
      <c r="G237" s="21"/>
      <c r="H237" s="21"/>
      <c r="I237" s="21"/>
    </row>
    <row r="238" spans="1:9">
      <c r="A238" s="327" t="s">
        <v>414</v>
      </c>
      <c r="B238" s="327"/>
      <c r="C238" s="327"/>
      <c r="D238" s="327"/>
      <c r="E238" s="327"/>
      <c r="F238" s="327"/>
      <c r="G238" s="327"/>
      <c r="H238" s="327"/>
      <c r="I238" s="327"/>
    </row>
    <row r="240" spans="1:9">
      <c r="A240" s="253" t="s">
        <v>80</v>
      </c>
      <c r="B240" s="253"/>
      <c r="C240" s="253"/>
      <c r="D240" s="253"/>
      <c r="E240" s="253"/>
      <c r="F240" s="253"/>
      <c r="G240" s="253"/>
      <c r="H240" s="253"/>
      <c r="I240" s="253"/>
    </row>
    <row r="241" spans="1:9">
      <c r="A241" s="255" t="s">
        <v>81</v>
      </c>
      <c r="B241" s="255"/>
      <c r="C241" s="255"/>
      <c r="D241" s="255"/>
      <c r="E241" s="255"/>
      <c r="F241" s="255"/>
      <c r="G241" s="255"/>
      <c r="H241" s="255"/>
      <c r="I241" s="255"/>
    </row>
    <row r="242" spans="1:9">
      <c r="A242" s="20" t="s">
        <v>15</v>
      </c>
      <c r="B242" s="255" t="s">
        <v>82</v>
      </c>
      <c r="C242" s="255"/>
      <c r="D242" s="255"/>
      <c r="E242" s="255"/>
      <c r="F242" s="255"/>
      <c r="G242" s="255"/>
      <c r="H242" s="255"/>
      <c r="I242" s="255"/>
    </row>
    <row r="243" spans="1:9">
      <c r="A243" s="20" t="s">
        <v>15</v>
      </c>
      <c r="B243" s="255" t="s">
        <v>83</v>
      </c>
      <c r="C243" s="255"/>
      <c r="D243" s="255"/>
      <c r="E243" s="255"/>
      <c r="F243" s="255"/>
      <c r="G243" s="255"/>
      <c r="H243" s="255"/>
      <c r="I243" s="255"/>
    </row>
    <row r="244" spans="1:9">
      <c r="A244" s="20" t="s">
        <v>15</v>
      </c>
      <c r="B244" s="255" t="s">
        <v>84</v>
      </c>
      <c r="C244" s="255"/>
      <c r="D244" s="255"/>
      <c r="E244" s="255"/>
      <c r="F244" s="255"/>
      <c r="G244" s="255"/>
      <c r="H244" s="255"/>
      <c r="I244" s="255"/>
    </row>
    <row r="245" spans="1:9">
      <c r="A245" s="20" t="s">
        <v>15</v>
      </c>
      <c r="B245" s="255" t="s">
        <v>85</v>
      </c>
      <c r="C245" s="255"/>
      <c r="D245" s="255"/>
      <c r="E245" s="255"/>
      <c r="F245" s="255"/>
      <c r="G245" s="255"/>
      <c r="H245" s="255"/>
      <c r="I245" s="255"/>
    </row>
    <row r="246" spans="1:9">
      <c r="A246" s="20" t="s">
        <v>15</v>
      </c>
      <c r="B246" s="255" t="s">
        <v>86</v>
      </c>
      <c r="C246" s="255"/>
      <c r="D246" s="255"/>
      <c r="E246" s="255"/>
      <c r="F246" s="255"/>
      <c r="G246" s="255"/>
      <c r="H246" s="255"/>
      <c r="I246" s="255"/>
    </row>
    <row r="247" spans="1:9">
      <c r="B247" s="255"/>
      <c r="C247" s="255"/>
      <c r="D247" s="255"/>
      <c r="E247" s="255"/>
      <c r="F247" s="255"/>
      <c r="G247" s="255"/>
      <c r="H247" s="255"/>
      <c r="I247" s="255"/>
    </row>
    <row r="248" spans="1:9">
      <c r="A248" s="253" t="s">
        <v>87</v>
      </c>
      <c r="B248" s="253"/>
      <c r="C248" s="253"/>
      <c r="D248" s="253"/>
      <c r="E248" s="253"/>
      <c r="F248" s="253"/>
      <c r="G248" s="253"/>
      <c r="H248" s="253"/>
      <c r="I248" s="253"/>
    </row>
    <row r="249" spans="1:9" ht="29.25" customHeight="1">
      <c r="A249" s="255" t="s">
        <v>88</v>
      </c>
      <c r="B249" s="255"/>
      <c r="C249" s="255"/>
      <c r="D249" s="255"/>
      <c r="E249" s="255"/>
      <c r="F249" s="255"/>
      <c r="G249" s="255"/>
      <c r="H249" s="255"/>
      <c r="I249" s="255"/>
    </row>
    <row r="250" spans="1:9" ht="21.2" customHeight="1">
      <c r="A250" s="20" t="s">
        <v>15</v>
      </c>
      <c r="B250" s="255" t="s">
        <v>89</v>
      </c>
      <c r="C250" s="255"/>
      <c r="D250" s="255"/>
      <c r="E250" s="255"/>
      <c r="F250" s="255"/>
      <c r="G250" s="255"/>
      <c r="H250" s="255"/>
      <c r="I250" s="255"/>
    </row>
    <row r="251" spans="1:9">
      <c r="A251" s="20" t="s">
        <v>15</v>
      </c>
      <c r="B251" s="255" t="s">
        <v>90</v>
      </c>
      <c r="C251" s="255"/>
      <c r="D251" s="255"/>
      <c r="E251" s="255"/>
      <c r="F251" s="255"/>
      <c r="G251" s="255"/>
      <c r="H251" s="255"/>
      <c r="I251" s="255"/>
    </row>
    <row r="252" spans="1:9">
      <c r="A252" s="20" t="s">
        <v>15</v>
      </c>
      <c r="B252" s="255" t="s">
        <v>91</v>
      </c>
      <c r="C252" s="255"/>
      <c r="D252" s="255"/>
      <c r="E252" s="255"/>
      <c r="F252" s="255"/>
      <c r="G252" s="255"/>
      <c r="H252" s="255"/>
      <c r="I252" s="255"/>
    </row>
    <row r="253" spans="1:9">
      <c r="A253" s="20" t="s">
        <v>15</v>
      </c>
      <c r="B253" s="255" t="s">
        <v>92</v>
      </c>
      <c r="C253" s="255"/>
      <c r="D253" s="255"/>
      <c r="E253" s="255"/>
      <c r="F253" s="255"/>
      <c r="G253" s="255"/>
      <c r="H253" s="255"/>
      <c r="I253" s="255"/>
    </row>
    <row r="255" spans="1:9">
      <c r="A255" s="253" t="s">
        <v>93</v>
      </c>
      <c r="B255" s="253"/>
      <c r="C255" s="253"/>
      <c r="D255" s="253"/>
      <c r="E255" s="253"/>
      <c r="F255" s="253"/>
      <c r="G255" s="253"/>
      <c r="H255" s="253"/>
      <c r="I255" s="253"/>
    </row>
    <row r="257" spans="1:9">
      <c r="A257" s="255" t="s">
        <v>94</v>
      </c>
      <c r="B257" s="255"/>
      <c r="C257" s="255"/>
      <c r="D257" s="255"/>
      <c r="E257" s="255"/>
      <c r="F257" s="255"/>
      <c r="G257" s="255"/>
      <c r="H257" s="255"/>
      <c r="I257" s="255"/>
    </row>
    <row r="258" spans="1:9" ht="24.75" customHeight="1">
      <c r="A258" s="48" t="s">
        <v>15</v>
      </c>
      <c r="B258" s="254" t="s">
        <v>95</v>
      </c>
      <c r="C258" s="254"/>
      <c r="D258" s="254"/>
      <c r="E258" s="254"/>
      <c r="F258" s="254"/>
      <c r="G258" s="254"/>
      <c r="H258" s="254"/>
      <c r="I258" s="254"/>
    </row>
    <row r="259" spans="1:9" ht="15" customHeight="1">
      <c r="A259" s="20"/>
      <c r="B259" s="254" t="s">
        <v>394</v>
      </c>
      <c r="C259" s="254"/>
      <c r="D259" s="254"/>
      <c r="E259" s="254"/>
      <c r="F259" s="254"/>
      <c r="G259" s="254"/>
      <c r="H259" s="254"/>
      <c r="I259" s="254"/>
    </row>
    <row r="260" spans="1:9" ht="27" customHeight="1">
      <c r="A260" s="45" t="s">
        <v>15</v>
      </c>
      <c r="B260" s="254"/>
      <c r="C260" s="254"/>
      <c r="D260" s="254"/>
      <c r="E260" s="254"/>
      <c r="F260" s="254"/>
      <c r="G260" s="254"/>
      <c r="H260" s="254"/>
      <c r="I260" s="254"/>
    </row>
    <row r="261" spans="1:9" ht="29.25" customHeight="1">
      <c r="A261" s="20" t="s">
        <v>15</v>
      </c>
      <c r="B261" s="254" t="s">
        <v>395</v>
      </c>
      <c r="C261" s="254"/>
      <c r="D261" s="254"/>
      <c r="E261" s="254"/>
      <c r="F261" s="254"/>
      <c r="G261" s="254"/>
      <c r="H261" s="254"/>
      <c r="I261" s="254"/>
    </row>
    <row r="262" spans="1:9">
      <c r="A262" s="20"/>
      <c r="B262" s="254"/>
      <c r="C262" s="254"/>
      <c r="D262" s="254"/>
      <c r="E262" s="254"/>
      <c r="F262" s="254"/>
      <c r="G262" s="254"/>
      <c r="H262" s="254"/>
      <c r="I262" s="254"/>
    </row>
    <row r="263" spans="1:9" ht="25.9" customHeight="1">
      <c r="A263" s="20" t="s">
        <v>15</v>
      </c>
      <c r="B263" s="254" t="s">
        <v>396</v>
      </c>
      <c r="C263" s="254"/>
      <c r="D263" s="254"/>
      <c r="E263" s="254"/>
      <c r="F263" s="254"/>
      <c r="G263" s="254"/>
      <c r="H263" s="254"/>
      <c r="I263" s="254"/>
    </row>
    <row r="264" spans="1:9">
      <c r="B264" s="254"/>
      <c r="C264" s="254"/>
      <c r="D264" s="254"/>
      <c r="E264" s="254"/>
      <c r="F264" s="254"/>
      <c r="G264" s="254"/>
      <c r="H264" s="254"/>
      <c r="I264" s="254"/>
    </row>
    <row r="266" spans="1:9">
      <c r="A266" s="254" t="s">
        <v>397</v>
      </c>
      <c r="B266" s="254"/>
      <c r="C266" s="254"/>
      <c r="D266" s="254"/>
      <c r="E266" s="254"/>
      <c r="F266" s="254"/>
      <c r="G266" s="254"/>
      <c r="H266" s="254"/>
      <c r="I266" s="254"/>
    </row>
    <row r="267" spans="1:9">
      <c r="A267" s="254"/>
      <c r="B267" s="254"/>
      <c r="C267" s="254"/>
      <c r="D267" s="254"/>
      <c r="E267" s="254"/>
      <c r="F267" s="254"/>
      <c r="G267" s="254"/>
      <c r="H267" s="254"/>
      <c r="I267" s="254"/>
    </row>
    <row r="268" spans="1:9">
      <c r="A268" s="48" t="s">
        <v>15</v>
      </c>
      <c r="B268" s="255" t="s">
        <v>96</v>
      </c>
      <c r="C268" s="255"/>
      <c r="D268" s="255"/>
      <c r="E268" s="255"/>
      <c r="F268" s="255"/>
      <c r="G268" s="255"/>
      <c r="H268" s="255"/>
      <c r="I268" s="255"/>
    </row>
    <row r="269" spans="1:9">
      <c r="A269" s="48" t="s">
        <v>15</v>
      </c>
      <c r="B269" s="254" t="s">
        <v>97</v>
      </c>
      <c r="C269" s="254"/>
      <c r="D269" s="254"/>
      <c r="E269" s="254"/>
      <c r="F269" s="254"/>
      <c r="G269" s="254"/>
      <c r="H269" s="254"/>
      <c r="I269" s="254"/>
    </row>
    <row r="270" spans="1:9">
      <c r="A270" s="328" t="s">
        <v>15</v>
      </c>
      <c r="B270" s="254" t="s">
        <v>98</v>
      </c>
      <c r="C270" s="254"/>
      <c r="D270" s="254"/>
      <c r="E270" s="254"/>
      <c r="F270" s="254"/>
      <c r="G270" s="254"/>
      <c r="H270" s="254"/>
      <c r="I270" s="254"/>
    </row>
    <row r="271" spans="1:9">
      <c r="A271" s="328"/>
      <c r="B271" s="254"/>
      <c r="C271" s="254"/>
      <c r="D271" s="254"/>
      <c r="E271" s="254"/>
      <c r="F271" s="254"/>
      <c r="G271" s="254"/>
      <c r="H271" s="254"/>
      <c r="I271" s="254"/>
    </row>
    <row r="272" spans="1:9" ht="24" customHeight="1">
      <c r="A272" s="48" t="s">
        <v>15</v>
      </c>
      <c r="B272" s="254" t="s">
        <v>168</v>
      </c>
      <c r="C272" s="254"/>
      <c r="D272" s="254"/>
      <c r="E272" s="254"/>
      <c r="F272" s="254"/>
      <c r="G272" s="254"/>
      <c r="H272" s="254"/>
      <c r="I272" s="254"/>
    </row>
    <row r="274" spans="1:9">
      <c r="A274" s="254" t="s">
        <v>99</v>
      </c>
      <c r="B274" s="254"/>
      <c r="C274" s="254"/>
      <c r="D274" s="254"/>
      <c r="E274" s="254"/>
      <c r="F274" s="254"/>
      <c r="G274" s="254"/>
      <c r="H274" s="254"/>
      <c r="I274" s="254"/>
    </row>
    <row r="275" spans="1:9">
      <c r="A275" s="254"/>
      <c r="B275" s="254"/>
      <c r="C275" s="254"/>
      <c r="D275" s="254"/>
      <c r="E275" s="254"/>
      <c r="F275" s="254"/>
      <c r="G275" s="254"/>
      <c r="H275" s="254"/>
      <c r="I275" s="254"/>
    </row>
    <row r="276" spans="1:9">
      <c r="A276" s="20" t="s">
        <v>15</v>
      </c>
      <c r="B276" s="254" t="s">
        <v>100</v>
      </c>
      <c r="C276" s="254"/>
      <c r="D276" s="254"/>
      <c r="E276" s="254"/>
      <c r="F276" s="254"/>
      <c r="G276" s="254"/>
      <c r="H276" s="254"/>
      <c r="I276" s="254"/>
    </row>
    <row r="277" spans="1:9">
      <c r="A277" s="20"/>
      <c r="B277" s="254"/>
      <c r="C277" s="254"/>
      <c r="D277" s="254"/>
      <c r="E277" s="254"/>
      <c r="F277" s="254"/>
      <c r="G277" s="254"/>
      <c r="H277" s="254"/>
      <c r="I277" s="254"/>
    </row>
    <row r="278" spans="1:9">
      <c r="A278" s="20" t="s">
        <v>15</v>
      </c>
      <c r="B278" s="255" t="s">
        <v>101</v>
      </c>
      <c r="C278" s="255"/>
      <c r="D278" s="255"/>
      <c r="E278" s="255"/>
      <c r="F278" s="255"/>
      <c r="G278" s="255"/>
      <c r="H278" s="255"/>
      <c r="I278" s="255"/>
    </row>
    <row r="279" spans="1:9">
      <c r="A279" s="20" t="s">
        <v>15</v>
      </c>
      <c r="B279" s="255" t="s">
        <v>102</v>
      </c>
      <c r="C279" s="255"/>
      <c r="D279" s="255"/>
      <c r="E279" s="255"/>
      <c r="F279" s="255"/>
      <c r="G279" s="255"/>
      <c r="H279" s="255"/>
      <c r="I279" s="255"/>
    </row>
    <row r="280" spans="1:9">
      <c r="A280" s="20" t="s">
        <v>15</v>
      </c>
      <c r="B280" s="255" t="s">
        <v>103</v>
      </c>
      <c r="C280" s="255"/>
      <c r="D280" s="255"/>
      <c r="E280" s="255"/>
      <c r="F280" s="255"/>
      <c r="G280" s="255"/>
      <c r="H280" s="255"/>
      <c r="I280" s="255"/>
    </row>
    <row r="282" spans="1:9" ht="20.25" customHeight="1">
      <c r="A282" s="254" t="s">
        <v>398</v>
      </c>
      <c r="B282" s="254"/>
      <c r="C282" s="254"/>
      <c r="D282" s="254"/>
      <c r="E282" s="254"/>
      <c r="F282" s="254"/>
      <c r="G282" s="254"/>
      <c r="H282" s="254"/>
      <c r="I282" s="254"/>
    </row>
    <row r="283" spans="1:9" ht="23.25" customHeight="1">
      <c r="A283" s="254"/>
      <c r="B283" s="254"/>
      <c r="C283" s="254"/>
      <c r="D283" s="254"/>
      <c r="E283" s="254"/>
      <c r="F283" s="254"/>
      <c r="G283" s="254"/>
      <c r="H283" s="254"/>
      <c r="I283" s="254"/>
    </row>
    <row r="284" spans="1:9">
      <c r="A284" s="20" t="s">
        <v>15</v>
      </c>
      <c r="B284" s="255" t="s">
        <v>158</v>
      </c>
      <c r="C284" s="255"/>
      <c r="D284" s="255"/>
      <c r="E284" s="255"/>
      <c r="F284" s="255"/>
      <c r="G284" s="255"/>
      <c r="H284" s="255"/>
      <c r="I284" s="255"/>
    </row>
    <row r="285" spans="1:9">
      <c r="A285" s="20" t="s">
        <v>15</v>
      </c>
      <c r="B285" s="255" t="s">
        <v>104</v>
      </c>
      <c r="C285" s="255"/>
      <c r="D285" s="255"/>
      <c r="E285" s="255"/>
      <c r="F285" s="255"/>
      <c r="G285" s="255"/>
      <c r="H285" s="255"/>
      <c r="I285" s="255"/>
    </row>
    <row r="286" spans="1:9">
      <c r="A286" s="20" t="s">
        <v>15</v>
      </c>
      <c r="B286" s="255" t="s">
        <v>105</v>
      </c>
      <c r="C286" s="255"/>
      <c r="D286" s="255"/>
      <c r="E286" s="255"/>
      <c r="F286" s="255"/>
      <c r="G286" s="255"/>
      <c r="H286" s="255"/>
      <c r="I286" s="255"/>
    </row>
    <row r="287" spans="1:9">
      <c r="A287" s="20" t="s">
        <v>15</v>
      </c>
      <c r="B287" s="255" t="s">
        <v>106</v>
      </c>
      <c r="C287" s="255"/>
      <c r="D287" s="255"/>
      <c r="E287" s="255"/>
      <c r="F287" s="255"/>
      <c r="G287" s="255"/>
      <c r="H287" s="255"/>
      <c r="I287" s="255"/>
    </row>
    <row r="288" spans="1:9">
      <c r="A288" s="20"/>
      <c r="B288" s="33"/>
      <c r="C288" s="33"/>
      <c r="D288" s="33"/>
      <c r="E288" s="33"/>
      <c r="F288" s="33"/>
      <c r="G288" s="33"/>
      <c r="H288" s="33"/>
      <c r="I288" s="33"/>
    </row>
    <row r="289" spans="1:9">
      <c r="A289" s="275" t="s">
        <v>349</v>
      </c>
      <c r="B289" s="276"/>
      <c r="C289" s="276"/>
      <c r="D289" s="276"/>
      <c r="E289" s="276"/>
      <c r="F289" s="276"/>
      <c r="G289" s="276"/>
      <c r="H289" s="276"/>
      <c r="I289" s="276"/>
    </row>
    <row r="290" spans="1:9">
      <c r="A290" s="20"/>
      <c r="B290" s="33"/>
      <c r="C290" s="33"/>
      <c r="D290" s="33"/>
      <c r="E290" s="33"/>
      <c r="F290" s="33"/>
      <c r="G290" s="33"/>
      <c r="H290" s="33"/>
      <c r="I290" s="33"/>
    </row>
    <row r="291" spans="1:9" ht="32.25" customHeight="1">
      <c r="A291" s="367" t="s">
        <v>415</v>
      </c>
      <c r="B291" s="368"/>
      <c r="C291" s="368"/>
      <c r="D291" s="368"/>
      <c r="E291" s="368"/>
      <c r="F291" s="368"/>
      <c r="G291" s="368"/>
      <c r="H291" s="368"/>
      <c r="I291" s="368"/>
    </row>
    <row r="292" spans="1:9" ht="16.5" customHeight="1">
      <c r="A292" s="20"/>
      <c r="B292" s="33"/>
      <c r="C292" s="33"/>
      <c r="D292" s="33"/>
      <c r="E292" s="33"/>
      <c r="F292" s="33"/>
      <c r="G292" s="33"/>
      <c r="H292" s="33"/>
      <c r="I292" s="33"/>
    </row>
    <row r="293" spans="1:9" ht="39.75" customHeight="1">
      <c r="A293" s="234" t="s">
        <v>370</v>
      </c>
      <c r="B293" s="254"/>
      <c r="C293" s="254"/>
      <c r="D293" s="254"/>
      <c r="E293" s="254"/>
      <c r="F293" s="254"/>
      <c r="G293" s="254"/>
      <c r="H293" s="254"/>
      <c r="I293" s="254"/>
    </row>
    <row r="294" spans="1:9" ht="45" customHeight="1">
      <c r="A294" s="331" t="s">
        <v>340</v>
      </c>
      <c r="B294" s="254"/>
      <c r="C294" s="254"/>
      <c r="D294" s="254"/>
      <c r="E294" s="254"/>
      <c r="F294" s="254"/>
      <c r="G294" s="254"/>
      <c r="H294" s="254"/>
      <c r="I294" s="254"/>
    </row>
    <row r="295" spans="1:9" ht="29.25" customHeight="1">
      <c r="A295" s="332" t="s">
        <v>342</v>
      </c>
      <c r="B295" s="333"/>
      <c r="C295" s="333"/>
      <c r="D295" s="333"/>
      <c r="E295" s="333"/>
      <c r="F295" s="333"/>
      <c r="G295" s="333"/>
      <c r="H295" s="200"/>
      <c r="I295" s="200"/>
    </row>
    <row r="296" spans="1:9" ht="35.25" customHeight="1">
      <c r="A296" s="331" t="s">
        <v>351</v>
      </c>
      <c r="B296" s="350"/>
      <c r="C296" s="350"/>
      <c r="D296" s="350"/>
      <c r="E296" s="350"/>
      <c r="F296" s="350"/>
      <c r="G296" s="350"/>
      <c r="H296" s="350"/>
      <c r="I296" s="350"/>
    </row>
    <row r="297" spans="1:9" ht="40.5" customHeight="1">
      <c r="A297" s="351" t="s">
        <v>366</v>
      </c>
      <c r="B297" s="352"/>
      <c r="C297" s="352"/>
      <c r="D297" s="352"/>
      <c r="E297" s="352"/>
      <c r="F297" s="352"/>
      <c r="G297" s="352"/>
      <c r="H297" s="352"/>
      <c r="I297" s="352"/>
    </row>
    <row r="298" spans="1:9" ht="48" customHeight="1">
      <c r="A298" s="351" t="s">
        <v>352</v>
      </c>
      <c r="B298" s="353"/>
      <c r="C298" s="353"/>
      <c r="D298" s="353"/>
      <c r="E298" s="353"/>
      <c r="F298" s="353"/>
      <c r="G298" s="353"/>
      <c r="H298" s="353"/>
      <c r="I298" s="353"/>
    </row>
    <row r="299" spans="1:9" ht="10.5" customHeight="1">
      <c r="A299" s="198"/>
      <c r="B299" s="198"/>
      <c r="C299" s="198"/>
      <c r="D299" s="198"/>
      <c r="E299" s="198"/>
      <c r="F299" s="198"/>
      <c r="G299" s="198"/>
      <c r="H299" s="198"/>
      <c r="I299" s="198"/>
    </row>
    <row r="300" spans="1:9" ht="48" customHeight="1">
      <c r="A300" s="334" t="s">
        <v>341</v>
      </c>
      <c r="B300" s="333"/>
      <c r="C300" s="333"/>
      <c r="D300" s="333"/>
      <c r="E300" s="333"/>
      <c r="F300" s="333"/>
      <c r="G300" s="333"/>
      <c r="H300" s="333"/>
      <c r="I300" s="333"/>
    </row>
    <row r="301" spans="1:9" ht="24.75" customHeight="1">
      <c r="A301" s="354" t="s">
        <v>368</v>
      </c>
      <c r="B301" s="355"/>
      <c r="C301" s="355"/>
      <c r="D301" s="355"/>
      <c r="E301" s="355"/>
      <c r="F301" s="355"/>
      <c r="G301" s="355"/>
      <c r="H301" s="355"/>
      <c r="I301" s="355"/>
    </row>
    <row r="302" spans="1:9">
      <c r="A302" s="210" t="s">
        <v>15</v>
      </c>
      <c r="B302" s="351" t="s">
        <v>357</v>
      </c>
      <c r="C302" s="353"/>
      <c r="D302" s="353"/>
      <c r="E302" s="353"/>
      <c r="F302" s="353"/>
      <c r="G302" s="353"/>
      <c r="H302" s="353"/>
      <c r="I302" s="353"/>
    </row>
    <row r="303" spans="1:9" ht="15" customHeight="1">
      <c r="A303" s="210" t="s">
        <v>15</v>
      </c>
      <c r="B303" s="351" t="s">
        <v>358</v>
      </c>
      <c r="C303" s="353"/>
      <c r="D303" s="353"/>
      <c r="E303" s="353"/>
      <c r="F303" s="353"/>
      <c r="G303" s="353"/>
      <c r="H303" s="353"/>
      <c r="I303" s="353"/>
    </row>
    <row r="304" spans="1:9" ht="12" customHeight="1">
      <c r="A304" s="197"/>
      <c r="B304" s="198"/>
      <c r="C304" s="198"/>
      <c r="D304" s="198"/>
      <c r="E304" s="198"/>
      <c r="F304" s="198"/>
      <c r="G304" s="198"/>
      <c r="H304" s="198"/>
      <c r="I304" s="198"/>
    </row>
    <row r="305" spans="1:9" ht="31.5" customHeight="1">
      <c r="A305" s="344" t="s">
        <v>359</v>
      </c>
      <c r="B305" s="347"/>
      <c r="C305" s="347"/>
      <c r="D305" s="347"/>
      <c r="E305" s="347"/>
      <c r="F305" s="347"/>
      <c r="G305" s="347"/>
      <c r="H305" s="347"/>
      <c r="I305" s="347"/>
    </row>
    <row r="306" spans="1:9" ht="15" customHeight="1">
      <c r="A306" s="199"/>
      <c r="B306" s="203"/>
      <c r="C306" s="203"/>
      <c r="D306" s="203"/>
      <c r="E306" s="203"/>
      <c r="F306" s="203"/>
      <c r="G306" s="203"/>
      <c r="H306" s="203"/>
      <c r="I306" s="203"/>
    </row>
    <row r="307" spans="1:9" ht="18" customHeight="1">
      <c r="A307" s="348" t="s">
        <v>371</v>
      </c>
      <c r="B307" s="349"/>
      <c r="C307" s="349"/>
      <c r="D307" s="349"/>
      <c r="E307" s="349"/>
      <c r="F307" s="349"/>
      <c r="G307" s="349"/>
      <c r="H307" s="349"/>
      <c r="I307" s="349"/>
    </row>
    <row r="308" spans="1:9" ht="36" customHeight="1">
      <c r="A308" s="211" t="s">
        <v>15</v>
      </c>
      <c r="B308" s="331" t="s">
        <v>360</v>
      </c>
      <c r="C308" s="333"/>
      <c r="D308" s="333"/>
      <c r="E308" s="333"/>
      <c r="F308" s="333"/>
      <c r="G308" s="333"/>
      <c r="H308" s="333"/>
      <c r="I308" s="333"/>
    </row>
    <row r="309" spans="1:9" ht="27" customHeight="1">
      <c r="A309" s="210" t="s">
        <v>15</v>
      </c>
      <c r="B309" s="346" t="s">
        <v>399</v>
      </c>
      <c r="C309" s="346"/>
      <c r="D309" s="346"/>
      <c r="E309" s="346"/>
      <c r="F309" s="346"/>
      <c r="G309" s="346"/>
      <c r="H309" s="346"/>
      <c r="I309" s="346"/>
    </row>
    <row r="310" spans="1:9" ht="17.25" customHeight="1">
      <c r="A310" s="197"/>
      <c r="B310" s="198"/>
      <c r="C310" s="212" t="s">
        <v>15</v>
      </c>
      <c r="D310" s="331" t="s">
        <v>354</v>
      </c>
      <c r="E310" s="333"/>
      <c r="F310" s="333"/>
      <c r="G310" s="333"/>
      <c r="H310" s="333"/>
      <c r="I310" s="333"/>
    </row>
    <row r="311" spans="1:9" ht="17.25" customHeight="1">
      <c r="A311" s="197"/>
      <c r="B311" s="198"/>
      <c r="C311" s="212" t="s">
        <v>15</v>
      </c>
      <c r="D311" s="331" t="s">
        <v>353</v>
      </c>
      <c r="E311" s="333"/>
      <c r="F311" s="333"/>
      <c r="G311" s="333"/>
      <c r="H311" s="333"/>
      <c r="I311" s="333"/>
    </row>
    <row r="312" spans="1:9" ht="16.5" customHeight="1">
      <c r="A312" s="197"/>
      <c r="B312" s="198"/>
      <c r="C312" s="212" t="s">
        <v>15</v>
      </c>
      <c r="D312" s="331" t="s">
        <v>382</v>
      </c>
      <c r="E312" s="331"/>
      <c r="F312" s="331"/>
      <c r="G312" s="331"/>
      <c r="H312" s="331"/>
      <c r="I312" s="331"/>
    </row>
    <row r="313" spans="1:9" ht="30.75" customHeight="1">
      <c r="A313" s="197"/>
      <c r="B313" s="217"/>
      <c r="C313" s="212"/>
      <c r="D313" s="357" t="s">
        <v>406</v>
      </c>
      <c r="E313" s="254"/>
      <c r="F313" s="254"/>
      <c r="G313" s="254"/>
      <c r="H313" s="254"/>
      <c r="I313" s="254"/>
    </row>
    <row r="314" spans="1:9" ht="32.25" customHeight="1">
      <c r="A314" s="197"/>
      <c r="B314" s="217"/>
      <c r="C314" s="212"/>
      <c r="D314" s="228" t="s">
        <v>15</v>
      </c>
      <c r="E314" s="254" t="s">
        <v>384</v>
      </c>
      <c r="F314" s="254"/>
      <c r="G314" s="254"/>
      <c r="H314" s="254"/>
      <c r="I314" s="254"/>
    </row>
    <row r="315" spans="1:9" ht="27.75" customHeight="1">
      <c r="A315" s="197"/>
      <c r="B315" s="217"/>
      <c r="C315" s="212"/>
      <c r="D315" s="228" t="s">
        <v>15</v>
      </c>
      <c r="E315" s="254" t="s">
        <v>386</v>
      </c>
      <c r="F315" s="254"/>
      <c r="G315" s="254"/>
      <c r="H315" s="254"/>
      <c r="I315" s="254"/>
    </row>
    <row r="316" spans="1:9" ht="16.5" customHeight="1">
      <c r="A316" s="197"/>
      <c r="B316" s="217"/>
      <c r="C316" s="212"/>
      <c r="D316" s="224"/>
      <c r="E316" s="228" t="s">
        <v>15</v>
      </c>
      <c r="F316" s="254" t="s">
        <v>377</v>
      </c>
      <c r="G316" s="254"/>
      <c r="H316" s="254"/>
      <c r="I316" s="224"/>
    </row>
    <row r="317" spans="1:9" ht="16.5" customHeight="1">
      <c r="A317" s="197"/>
      <c r="B317" s="217"/>
      <c r="C317" s="212"/>
      <c r="D317" s="224"/>
      <c r="E317" s="228" t="s">
        <v>15</v>
      </c>
      <c r="F317" s="254" t="s">
        <v>378</v>
      </c>
      <c r="G317" s="254"/>
      <c r="H317" s="254"/>
      <c r="I317" s="224"/>
    </row>
    <row r="318" spans="1:9" ht="16.5" customHeight="1">
      <c r="A318" s="197"/>
      <c r="B318" s="217"/>
      <c r="C318" s="212"/>
      <c r="D318" s="215"/>
      <c r="E318" s="212" t="s">
        <v>15</v>
      </c>
      <c r="F318" s="254" t="s">
        <v>387</v>
      </c>
      <c r="G318" s="254"/>
      <c r="H318" s="254"/>
      <c r="I318" s="254"/>
    </row>
    <row r="319" spans="1:9" ht="16.5" customHeight="1">
      <c r="A319" s="197"/>
      <c r="B319" s="223"/>
      <c r="C319" s="212"/>
      <c r="D319" s="222"/>
      <c r="E319" s="212" t="s">
        <v>15</v>
      </c>
      <c r="F319" s="254" t="s">
        <v>388</v>
      </c>
      <c r="G319" s="254"/>
      <c r="H319" s="254"/>
      <c r="I319" s="254"/>
    </row>
    <row r="320" spans="1:9" ht="16.5" customHeight="1">
      <c r="A320" s="197"/>
      <c r="B320" s="217"/>
      <c r="C320" s="212"/>
      <c r="D320" s="215"/>
      <c r="E320" s="212" t="s">
        <v>15</v>
      </c>
      <c r="F320" s="254" t="s">
        <v>379</v>
      </c>
      <c r="G320" s="254"/>
      <c r="H320" s="254"/>
      <c r="I320" s="254"/>
    </row>
    <row r="321" spans="1:9" ht="16.5" customHeight="1">
      <c r="A321" s="197"/>
      <c r="B321" s="217"/>
      <c r="C321" s="212"/>
      <c r="D321" s="215"/>
      <c r="E321" s="212" t="s">
        <v>15</v>
      </c>
      <c r="F321" s="254" t="s">
        <v>389</v>
      </c>
      <c r="G321" s="254"/>
      <c r="H321" s="254"/>
      <c r="I321" s="254"/>
    </row>
    <row r="322" spans="1:9" ht="16.5" customHeight="1">
      <c r="A322" s="197"/>
      <c r="B322" s="217"/>
      <c r="C322" s="212"/>
      <c r="D322" s="215"/>
      <c r="E322" s="212" t="s">
        <v>15</v>
      </c>
      <c r="F322" s="254" t="s">
        <v>381</v>
      </c>
      <c r="G322" s="254"/>
      <c r="H322" s="254"/>
      <c r="I322" s="254"/>
    </row>
    <row r="323" spans="1:9" ht="16.5" customHeight="1">
      <c r="A323" s="197"/>
      <c r="B323" s="217"/>
      <c r="C323" s="212"/>
      <c r="D323" s="215"/>
      <c r="E323" s="212" t="s">
        <v>15</v>
      </c>
      <c r="F323" s="254" t="s">
        <v>380</v>
      </c>
      <c r="G323" s="254"/>
      <c r="H323" s="254"/>
      <c r="I323" s="254"/>
    </row>
    <row r="324" spans="1:9" ht="23.25" customHeight="1">
      <c r="A324" s="197"/>
      <c r="B324" s="217"/>
      <c r="C324" s="212"/>
      <c r="D324" s="215"/>
      <c r="E324" s="212" t="s">
        <v>15</v>
      </c>
      <c r="F324" s="254" t="s">
        <v>390</v>
      </c>
      <c r="G324" s="254"/>
      <c r="H324" s="254"/>
      <c r="I324" s="254"/>
    </row>
    <row r="325" spans="1:9" ht="16.5" customHeight="1">
      <c r="A325" s="197"/>
      <c r="B325" s="220"/>
      <c r="C325" s="212"/>
      <c r="D325" s="218"/>
      <c r="E325" s="212"/>
      <c r="F325" s="219"/>
      <c r="G325" s="219"/>
      <c r="H325" s="219"/>
      <c r="I325" s="219"/>
    </row>
    <row r="326" spans="1:9" ht="16.5" customHeight="1">
      <c r="A326" s="197"/>
      <c r="B326" s="358" t="s">
        <v>383</v>
      </c>
      <c r="C326" s="359"/>
      <c r="D326" s="359"/>
      <c r="E326" s="359"/>
      <c r="F326" s="359"/>
      <c r="G326" s="359"/>
      <c r="H326" s="359"/>
      <c r="I326" s="360"/>
    </row>
    <row r="327" spans="1:9" ht="16.5" customHeight="1">
      <c r="A327" s="197"/>
      <c r="B327" s="361"/>
      <c r="C327" s="362"/>
      <c r="D327" s="362"/>
      <c r="E327" s="362"/>
      <c r="F327" s="362"/>
      <c r="G327" s="362"/>
      <c r="H327" s="362"/>
      <c r="I327" s="363"/>
    </row>
    <row r="328" spans="1:9" ht="16.5" customHeight="1">
      <c r="A328" s="197"/>
      <c r="B328" s="361"/>
      <c r="C328" s="362"/>
      <c r="D328" s="362"/>
      <c r="E328" s="362"/>
      <c r="F328" s="362"/>
      <c r="G328" s="362"/>
      <c r="H328" s="362"/>
      <c r="I328" s="363"/>
    </row>
    <row r="329" spans="1:9" ht="16.5" customHeight="1">
      <c r="A329" s="197"/>
      <c r="B329" s="361"/>
      <c r="C329" s="362"/>
      <c r="D329" s="362"/>
      <c r="E329" s="362"/>
      <c r="F329" s="362"/>
      <c r="G329" s="362"/>
      <c r="H329" s="362"/>
      <c r="I329" s="363"/>
    </row>
    <row r="330" spans="1:9">
      <c r="A330" s="197"/>
      <c r="B330" s="364"/>
      <c r="C330" s="365"/>
      <c r="D330" s="365"/>
      <c r="E330" s="365"/>
      <c r="F330" s="365"/>
      <c r="G330" s="365"/>
      <c r="H330" s="365"/>
      <c r="I330" s="366"/>
    </row>
    <row r="331" spans="1:9" ht="35.25" customHeight="1">
      <c r="A331" s="369" t="s">
        <v>400</v>
      </c>
      <c r="B331" s="370"/>
      <c r="C331" s="370"/>
      <c r="D331" s="370"/>
      <c r="E331" s="370"/>
      <c r="F331" s="370"/>
      <c r="G331" s="370"/>
      <c r="H331" s="370"/>
      <c r="I331" s="370"/>
    </row>
    <row r="332" spans="1:9" ht="14.45" customHeight="1">
      <c r="B332" s="229" t="s">
        <v>362</v>
      </c>
      <c r="C332" s="230" t="s">
        <v>367</v>
      </c>
      <c r="D332" s="346" t="s">
        <v>401</v>
      </c>
      <c r="E332" s="346"/>
      <c r="F332" s="346"/>
      <c r="G332" s="346"/>
      <c r="H332" s="196"/>
      <c r="I332" s="196"/>
    </row>
    <row r="333" spans="1:9" ht="14.45" customHeight="1">
      <c r="B333" s="229" t="s">
        <v>375</v>
      </c>
      <c r="C333" s="230" t="s">
        <v>367</v>
      </c>
      <c r="D333" s="346" t="s">
        <v>376</v>
      </c>
      <c r="E333" s="346"/>
      <c r="F333" s="346"/>
      <c r="G333" s="229"/>
      <c r="H333" s="196"/>
      <c r="I333" s="196"/>
    </row>
    <row r="334" spans="1:9" ht="14.45" customHeight="1">
      <c r="B334" s="213"/>
      <c r="C334" s="216"/>
      <c r="D334" s="216"/>
      <c r="E334" s="196"/>
      <c r="F334" s="196"/>
      <c r="G334" s="196"/>
      <c r="H334" s="196"/>
      <c r="I334" s="196"/>
    </row>
    <row r="335" spans="1:9">
      <c r="A335" s="197"/>
      <c r="B335" s="196"/>
      <c r="C335" s="196"/>
      <c r="D335" s="196"/>
      <c r="E335" s="196"/>
      <c r="F335" s="196"/>
      <c r="G335" s="196"/>
      <c r="H335" s="196"/>
      <c r="I335" s="196"/>
    </row>
    <row r="336" spans="1:9" ht="53.25" customHeight="1">
      <c r="A336" s="334" t="s">
        <v>355</v>
      </c>
      <c r="B336" s="377"/>
      <c r="C336" s="377"/>
      <c r="D336" s="377"/>
      <c r="E336" s="377"/>
      <c r="F336" s="377"/>
      <c r="G336" s="377"/>
      <c r="H336" s="377"/>
      <c r="I336" s="377"/>
    </row>
    <row r="337" spans="1:9">
      <c r="A337" s="195"/>
      <c r="B337" s="202"/>
      <c r="C337" s="195"/>
      <c r="D337" s="195"/>
      <c r="E337" s="195"/>
      <c r="F337" s="195"/>
      <c r="G337" s="195"/>
      <c r="H337" s="195"/>
      <c r="I337" s="195"/>
    </row>
    <row r="338" spans="1:9">
      <c r="A338" s="335" t="s">
        <v>427</v>
      </c>
      <c r="B338" s="336"/>
      <c r="C338" s="336"/>
      <c r="D338" s="336"/>
      <c r="E338" s="336"/>
      <c r="F338" s="336"/>
      <c r="G338" s="336"/>
      <c r="H338" s="336"/>
      <c r="I338" s="337"/>
    </row>
    <row r="339" spans="1:9">
      <c r="A339" s="338"/>
      <c r="B339" s="339"/>
      <c r="C339" s="339"/>
      <c r="D339" s="339"/>
      <c r="E339" s="339"/>
      <c r="F339" s="339"/>
      <c r="G339" s="339"/>
      <c r="H339" s="339"/>
      <c r="I339" s="340"/>
    </row>
    <row r="340" spans="1:9">
      <c r="A340" s="338"/>
      <c r="B340" s="339"/>
      <c r="C340" s="339"/>
      <c r="D340" s="339"/>
      <c r="E340" s="339"/>
      <c r="F340" s="339"/>
      <c r="G340" s="339"/>
      <c r="H340" s="339"/>
      <c r="I340" s="340"/>
    </row>
    <row r="341" spans="1:9">
      <c r="A341" s="338"/>
      <c r="B341" s="339"/>
      <c r="C341" s="339"/>
      <c r="D341" s="339"/>
      <c r="E341" s="339"/>
      <c r="F341" s="339"/>
      <c r="G341" s="339"/>
      <c r="H341" s="339"/>
      <c r="I341" s="340"/>
    </row>
    <row r="342" spans="1:9" ht="27" customHeight="1">
      <c r="A342" s="338"/>
      <c r="B342" s="339"/>
      <c r="C342" s="339"/>
      <c r="D342" s="339"/>
      <c r="E342" s="339"/>
      <c r="F342" s="339"/>
      <c r="G342" s="339"/>
      <c r="H342" s="339"/>
      <c r="I342" s="340"/>
    </row>
    <row r="343" spans="1:9" ht="78" customHeight="1">
      <c r="A343" s="341"/>
      <c r="B343" s="342"/>
      <c r="C343" s="342"/>
      <c r="D343" s="342"/>
      <c r="E343" s="342"/>
      <c r="F343" s="342"/>
      <c r="G343" s="342"/>
      <c r="H343" s="342"/>
      <c r="I343" s="343"/>
    </row>
    <row r="344" spans="1:9">
      <c r="A344" s="195"/>
      <c r="B344" s="202"/>
      <c r="C344" s="195"/>
      <c r="D344" s="195"/>
      <c r="E344" s="195"/>
      <c r="F344" s="195"/>
      <c r="G344" s="195"/>
      <c r="H344" s="195"/>
      <c r="I344" s="195"/>
    </row>
    <row r="345" spans="1:9">
      <c r="A345" s="195"/>
      <c r="B345" s="202"/>
      <c r="C345" s="195"/>
      <c r="D345" s="195"/>
      <c r="E345" s="195"/>
      <c r="F345" s="195"/>
      <c r="G345" s="195"/>
      <c r="H345" s="195"/>
      <c r="I345" s="195"/>
    </row>
    <row r="346" spans="1:9">
      <c r="A346" s="195"/>
      <c r="B346" s="195"/>
      <c r="C346" s="195"/>
      <c r="D346" s="195"/>
      <c r="E346" s="195"/>
      <c r="F346" s="195"/>
      <c r="G346" s="195"/>
      <c r="H346" s="195"/>
      <c r="I346" s="195"/>
    </row>
    <row r="347" spans="1:9" ht="15.75">
      <c r="A347" s="256" t="s">
        <v>372</v>
      </c>
      <c r="B347" s="256"/>
      <c r="C347" s="256"/>
      <c r="D347" s="256"/>
      <c r="E347" s="256"/>
      <c r="F347" s="256"/>
      <c r="G347" s="256"/>
      <c r="H347" s="256"/>
      <c r="I347" s="256"/>
    </row>
    <row r="349" spans="1:9">
      <c r="A349" s="41" t="s">
        <v>15</v>
      </c>
      <c r="B349" s="289" t="s">
        <v>428</v>
      </c>
      <c r="C349" s="289"/>
      <c r="D349" s="289"/>
      <c r="E349" s="289"/>
      <c r="F349" s="289"/>
      <c r="G349" s="289"/>
      <c r="H349" s="289"/>
      <c r="I349" s="289"/>
    </row>
    <row r="350" spans="1:9">
      <c r="A350" s="29"/>
      <c r="B350" s="11"/>
      <c r="C350" s="11"/>
      <c r="D350" s="11"/>
      <c r="E350" s="11"/>
      <c r="F350" s="11"/>
      <c r="G350" s="11"/>
      <c r="H350" s="11"/>
      <c r="I350" s="11"/>
    </row>
    <row r="351" spans="1:9" ht="27" customHeight="1">
      <c r="A351" s="344" t="s">
        <v>356</v>
      </c>
      <c r="B351" s="345"/>
      <c r="C351" s="345"/>
      <c r="D351" s="345"/>
      <c r="E351" s="345"/>
      <c r="F351" s="345"/>
      <c r="G351" s="345"/>
      <c r="H351" s="345"/>
      <c r="I351" s="345"/>
    </row>
    <row r="352" spans="1:9" ht="17.25" customHeight="1">
      <c r="A352" s="199"/>
      <c r="B352" s="201"/>
      <c r="C352" s="201"/>
      <c r="D352" s="201"/>
      <c r="E352" s="201"/>
      <c r="F352" s="201"/>
      <c r="G352" s="201"/>
      <c r="H352" s="201"/>
      <c r="I352" s="201"/>
    </row>
    <row r="353" spans="1:9" ht="27" customHeight="1">
      <c r="A353" s="346" t="s">
        <v>402</v>
      </c>
      <c r="B353" s="277"/>
      <c r="C353" s="277"/>
      <c r="D353" s="277"/>
      <c r="E353" s="277"/>
      <c r="F353" s="277"/>
      <c r="G353" s="277"/>
      <c r="H353" s="277"/>
      <c r="I353" s="277"/>
    </row>
    <row r="354" spans="1:9" ht="44.25" customHeight="1">
      <c r="A354" s="214" t="s">
        <v>15</v>
      </c>
      <c r="B354" s="331" t="s">
        <v>403</v>
      </c>
      <c r="C354" s="376"/>
      <c r="D354" s="376"/>
      <c r="E354" s="376"/>
      <c r="F354" s="376"/>
      <c r="G354" s="376"/>
      <c r="H354" s="376"/>
      <c r="I354" s="376"/>
    </row>
    <row r="355" spans="1:9" ht="34.5" customHeight="1">
      <c r="A355" s="214"/>
      <c r="B355" s="221" t="s">
        <v>15</v>
      </c>
      <c r="C355" s="254" t="s">
        <v>408</v>
      </c>
      <c r="D355" s="357"/>
      <c r="E355" s="357"/>
      <c r="F355" s="357"/>
      <c r="G355" s="357"/>
      <c r="H355" s="357"/>
      <c r="I355" s="357"/>
    </row>
    <row r="356" spans="1:9" ht="38.25" customHeight="1">
      <c r="A356" s="214"/>
      <c r="B356" s="221" t="s">
        <v>15</v>
      </c>
      <c r="C356" s="254" t="s">
        <v>407</v>
      </c>
      <c r="D356" s="357"/>
      <c r="E356" s="357"/>
      <c r="F356" s="357"/>
      <c r="G356" s="357"/>
      <c r="H356" s="357"/>
      <c r="I356" s="357"/>
    </row>
    <row r="357" spans="1:9" ht="59.25" customHeight="1">
      <c r="A357" s="214"/>
      <c r="B357" s="221" t="s">
        <v>15</v>
      </c>
      <c r="C357" s="254" t="s">
        <v>404</v>
      </c>
      <c r="D357" s="254"/>
      <c r="E357" s="254"/>
      <c r="F357" s="254"/>
      <c r="G357" s="254"/>
      <c r="H357" s="254"/>
      <c r="I357" s="254"/>
    </row>
    <row r="358" spans="1:9" ht="53.25" customHeight="1">
      <c r="A358" s="211" t="s">
        <v>15</v>
      </c>
      <c r="B358" s="254" t="s">
        <v>405</v>
      </c>
      <c r="C358" s="254"/>
      <c r="D358" s="254"/>
      <c r="E358" s="254"/>
      <c r="F358" s="254"/>
      <c r="G358" s="254"/>
      <c r="H358" s="254"/>
      <c r="I358" s="254"/>
    </row>
    <row r="359" spans="1:9" ht="21.75" customHeight="1">
      <c r="A359" s="197"/>
      <c r="B359" s="198"/>
      <c r="C359" s="198"/>
      <c r="D359" s="198"/>
      <c r="E359" s="198"/>
      <c r="F359" s="198"/>
      <c r="G359" s="198"/>
      <c r="H359" s="198"/>
      <c r="I359" s="198"/>
    </row>
    <row r="360" spans="1:9">
      <c r="A360" s="261" t="s">
        <v>416</v>
      </c>
      <c r="B360" s="261"/>
      <c r="C360" s="261"/>
      <c r="D360" s="261"/>
      <c r="E360" s="261"/>
      <c r="F360" s="261"/>
      <c r="G360" s="261"/>
      <c r="H360" s="261"/>
      <c r="I360" s="261"/>
    </row>
    <row r="361" spans="1:9" ht="14.25" customHeight="1">
      <c r="A361" s="261"/>
      <c r="B361" s="261"/>
      <c r="C361" s="261"/>
      <c r="D361" s="261"/>
      <c r="E361" s="261"/>
      <c r="F361" s="261"/>
      <c r="G361" s="261"/>
      <c r="H361" s="261"/>
      <c r="I361" s="261"/>
    </row>
    <row r="362" spans="1:9" ht="21.75" customHeight="1">
      <c r="A362" s="261"/>
      <c r="B362" s="261"/>
      <c r="C362" s="261"/>
      <c r="D362" s="261"/>
      <c r="E362" s="261"/>
      <c r="F362" s="261"/>
      <c r="G362" s="261"/>
      <c r="H362" s="261"/>
      <c r="I362" s="261"/>
    </row>
    <row r="363" spans="1:9">
      <c r="A363" s="29"/>
      <c r="B363" s="11"/>
      <c r="C363" s="11"/>
      <c r="D363" s="11"/>
      <c r="E363" s="11"/>
      <c r="F363" s="11"/>
      <c r="G363" s="11"/>
      <c r="H363" s="11"/>
      <c r="I363" s="11"/>
    </row>
    <row r="364" spans="1:9">
      <c r="A364" s="379" t="s">
        <v>417</v>
      </c>
      <c r="B364" s="379"/>
      <c r="C364" s="379"/>
      <c r="D364" s="379"/>
      <c r="E364" s="379"/>
      <c r="F364" s="379"/>
      <c r="G364" s="379"/>
      <c r="H364" s="379"/>
      <c r="I364" s="379"/>
    </row>
    <row r="366" spans="1:9">
      <c r="A366" s="246" t="s">
        <v>169</v>
      </c>
      <c r="B366" s="246"/>
      <c r="C366" s="246"/>
      <c r="D366" s="246"/>
      <c r="E366" s="246"/>
      <c r="F366" s="246"/>
      <c r="G366" s="246"/>
      <c r="H366" s="246"/>
      <c r="I366" s="246"/>
    </row>
    <row r="367" spans="1:9" ht="14.45" customHeight="1">
      <c r="A367" s="246"/>
      <c r="B367" s="246"/>
      <c r="C367" s="246"/>
      <c r="D367" s="246"/>
      <c r="E367" s="246"/>
      <c r="F367" s="246"/>
      <c r="G367" s="246"/>
      <c r="H367" s="246"/>
      <c r="I367" s="246"/>
    </row>
    <row r="368" spans="1:9">
      <c r="B368" s="245" t="s">
        <v>339</v>
      </c>
      <c r="C368" s="246"/>
      <c r="D368" s="246"/>
      <c r="E368" s="246"/>
      <c r="F368" s="246"/>
      <c r="G368" s="246"/>
      <c r="H368" s="246"/>
      <c r="I368" s="246"/>
    </row>
    <row r="369" spans="1:9">
      <c r="B369" s="246"/>
      <c r="C369" s="246"/>
      <c r="D369" s="246"/>
      <c r="E369" s="246"/>
      <c r="F369" s="246"/>
      <c r="G369" s="246"/>
      <c r="H369" s="246"/>
      <c r="I369" s="246"/>
    </row>
    <row r="370" spans="1:9">
      <c r="B370" s="245" t="s">
        <v>343</v>
      </c>
      <c r="C370" s="246"/>
      <c r="D370" s="246"/>
      <c r="E370" s="246"/>
      <c r="F370" s="246"/>
      <c r="G370" s="246"/>
      <c r="H370" s="246"/>
      <c r="I370" s="246"/>
    </row>
    <row r="371" spans="1:9">
      <c r="B371" s="246"/>
      <c r="C371" s="246"/>
      <c r="D371" s="246"/>
      <c r="E371" s="246"/>
      <c r="F371" s="246"/>
      <c r="G371" s="246"/>
      <c r="H371" s="246"/>
      <c r="I371" s="246"/>
    </row>
    <row r="372" spans="1:9" ht="21.75" customHeight="1">
      <c r="B372" s="378" t="s">
        <v>350</v>
      </c>
      <c r="C372" s="246"/>
      <c r="D372" s="246"/>
      <c r="E372" s="246"/>
      <c r="F372" s="246"/>
      <c r="G372" s="246"/>
      <c r="H372" s="246"/>
      <c r="I372" s="246"/>
    </row>
    <row r="373" spans="1:9" ht="19.5" customHeight="1">
      <c r="A373" s="247" t="s">
        <v>146</v>
      </c>
      <c r="B373" s="282"/>
      <c r="C373" s="282"/>
      <c r="D373" s="282"/>
      <c r="E373" s="282"/>
      <c r="F373" s="282"/>
      <c r="G373" s="282"/>
      <c r="H373" s="9"/>
      <c r="I373" s="9"/>
    </row>
    <row r="374" spans="1:9">
      <c r="B374" s="281"/>
      <c r="C374" s="282"/>
      <c r="D374" s="282"/>
      <c r="E374" s="282"/>
      <c r="F374" s="282"/>
      <c r="G374" s="282"/>
      <c r="H374" s="282"/>
      <c r="I374" s="282"/>
    </row>
    <row r="375" spans="1:9" ht="12" customHeight="1">
      <c r="A375" s="280" t="s">
        <v>15</v>
      </c>
      <c r="B375" s="245" t="s">
        <v>170</v>
      </c>
      <c r="C375" s="245"/>
      <c r="D375" s="245"/>
      <c r="E375" s="245"/>
      <c r="F375" s="245"/>
      <c r="G375" s="245"/>
      <c r="H375" s="245"/>
      <c r="I375" s="245"/>
    </row>
    <row r="376" spans="1:9">
      <c r="A376" s="280"/>
      <c r="B376" s="245"/>
      <c r="C376" s="245"/>
      <c r="D376" s="245"/>
      <c r="E376" s="245"/>
      <c r="F376" s="245"/>
      <c r="G376" s="245"/>
      <c r="H376" s="245"/>
      <c r="I376" s="245"/>
    </row>
    <row r="377" spans="1:9">
      <c r="A377" s="280"/>
      <c r="B377" s="245"/>
      <c r="C377" s="245"/>
      <c r="D377" s="245"/>
      <c r="E377" s="245"/>
      <c r="F377" s="245"/>
      <c r="G377" s="245"/>
      <c r="H377" s="245"/>
      <c r="I377" s="245"/>
    </row>
    <row r="378" spans="1:9">
      <c r="A378" s="34"/>
      <c r="B378" s="42" t="s">
        <v>15</v>
      </c>
      <c r="C378" s="245" t="s">
        <v>124</v>
      </c>
      <c r="D378" s="245"/>
      <c r="E378" s="245"/>
      <c r="F378" s="245"/>
      <c r="G378" s="245"/>
      <c r="H378" s="245"/>
      <c r="I378" s="245"/>
    </row>
    <row r="379" spans="1:9">
      <c r="A379" s="34"/>
      <c r="B379" s="42" t="s">
        <v>15</v>
      </c>
      <c r="C379" s="245" t="s">
        <v>125</v>
      </c>
      <c r="D379" s="245"/>
      <c r="E379" s="245"/>
      <c r="F379" s="245"/>
      <c r="G379" s="245"/>
      <c r="H379" s="245"/>
      <c r="I379" s="245"/>
    </row>
    <row r="380" spans="1:9" ht="12" customHeight="1">
      <c r="A380" s="34"/>
      <c r="B380" s="42"/>
      <c r="C380" s="46"/>
      <c r="D380" s="46"/>
      <c r="E380" s="46"/>
      <c r="F380" s="46"/>
      <c r="G380" s="46"/>
      <c r="H380" s="46"/>
      <c r="I380" s="46"/>
    </row>
    <row r="381" spans="1:9" ht="49.15" customHeight="1">
      <c r="A381" s="34" t="s">
        <v>15</v>
      </c>
      <c r="B381" s="245" t="s">
        <v>420</v>
      </c>
      <c r="C381" s="356"/>
      <c r="D381" s="356"/>
      <c r="E381" s="356"/>
      <c r="F381" s="356"/>
      <c r="G381" s="356"/>
      <c r="H381" s="356"/>
      <c r="I381" s="356"/>
    </row>
    <row r="382" spans="1:9" ht="59.25" customHeight="1">
      <c r="A382" s="234" t="s">
        <v>418</v>
      </c>
      <c r="B382" s="234"/>
      <c r="C382" s="234"/>
      <c r="D382" s="234"/>
      <c r="E382" s="234"/>
      <c r="F382" s="234"/>
      <c r="G382" s="234"/>
      <c r="H382" s="234"/>
      <c r="I382" s="234"/>
    </row>
    <row r="383" spans="1:9" ht="15" hidden="1" customHeight="1">
      <c r="A383" s="234"/>
      <c r="B383" s="234"/>
      <c r="C383" s="234"/>
      <c r="D383" s="234"/>
      <c r="E383" s="234"/>
      <c r="F383" s="234"/>
      <c r="G383" s="234"/>
      <c r="H383" s="234"/>
      <c r="I383" s="234"/>
    </row>
    <row r="384" spans="1:9" ht="15.75" thickBot="1"/>
    <row r="385" spans="1:9">
      <c r="A385" s="236" t="s">
        <v>385</v>
      </c>
      <c r="B385" s="237"/>
      <c r="C385" s="237"/>
      <c r="D385" s="237"/>
      <c r="E385" s="237"/>
      <c r="F385" s="237"/>
      <c r="G385" s="237"/>
      <c r="H385" s="237"/>
      <c r="I385" s="238"/>
    </row>
    <row r="386" spans="1:9" ht="15" customHeight="1">
      <c r="A386" s="239"/>
      <c r="B386" s="240"/>
      <c r="C386" s="240"/>
      <c r="D386" s="240"/>
      <c r="E386" s="240"/>
      <c r="F386" s="240"/>
      <c r="G386" s="240"/>
      <c r="H386" s="240"/>
      <c r="I386" s="241"/>
    </row>
    <row r="387" spans="1:9">
      <c r="A387" s="239"/>
      <c r="B387" s="240"/>
      <c r="C387" s="240"/>
      <c r="D387" s="240"/>
      <c r="E387" s="240"/>
      <c r="F387" s="240"/>
      <c r="G387" s="240"/>
      <c r="H387" s="240"/>
      <c r="I387" s="241"/>
    </row>
    <row r="388" spans="1:9">
      <c r="A388" s="239"/>
      <c r="B388" s="240"/>
      <c r="C388" s="240"/>
      <c r="D388" s="240"/>
      <c r="E388" s="240"/>
      <c r="F388" s="240"/>
      <c r="G388" s="240"/>
      <c r="H388" s="240"/>
      <c r="I388" s="241"/>
    </row>
    <row r="389" spans="1:9" ht="30" customHeight="1">
      <c r="A389" s="239"/>
      <c r="B389" s="240"/>
      <c r="C389" s="240"/>
      <c r="D389" s="240"/>
      <c r="E389" s="240"/>
      <c r="F389" s="240"/>
      <c r="G389" s="240"/>
      <c r="H389" s="240"/>
      <c r="I389" s="241"/>
    </row>
    <row r="390" spans="1:9" ht="84" customHeight="1" thickBot="1">
      <c r="A390" s="242"/>
      <c r="B390" s="243"/>
      <c r="C390" s="243"/>
      <c r="D390" s="243"/>
      <c r="E390" s="243"/>
      <c r="F390" s="243"/>
      <c r="G390" s="243"/>
      <c r="H390" s="243"/>
      <c r="I390" s="244"/>
    </row>
    <row r="391" spans="1:9" ht="23.25" customHeight="1">
      <c r="A391" s="287" t="s">
        <v>126</v>
      </c>
      <c r="B391" s="288"/>
      <c r="C391" s="288"/>
      <c r="D391" s="288"/>
      <c r="E391" s="288"/>
      <c r="F391" s="288"/>
      <c r="G391" s="288"/>
      <c r="H391" s="288"/>
      <c r="I391" s="288"/>
    </row>
    <row r="392" spans="1:9" ht="14.25" customHeight="1"/>
    <row r="394" spans="1:9">
      <c r="A394" s="41" t="s">
        <v>15</v>
      </c>
      <c r="B394" s="289" t="s">
        <v>429</v>
      </c>
      <c r="C394" s="289"/>
      <c r="D394" s="289"/>
      <c r="E394" s="289"/>
      <c r="F394" s="289"/>
      <c r="G394" s="289"/>
      <c r="H394" s="289"/>
      <c r="I394" s="289"/>
    </row>
    <row r="395" spans="1:9">
      <c r="A395" s="4"/>
      <c r="B395" s="11"/>
      <c r="C395" s="11"/>
      <c r="D395" s="11"/>
      <c r="E395" s="11"/>
      <c r="F395" s="11"/>
      <c r="G395" s="11"/>
      <c r="H395" s="11"/>
      <c r="I395" s="11"/>
    </row>
    <row r="396" spans="1:9">
      <c r="A396" s="246" t="s">
        <v>127</v>
      </c>
      <c r="B396" s="246"/>
      <c r="C396" s="246"/>
      <c r="D396" s="246"/>
      <c r="E396" s="246"/>
      <c r="F396" s="246"/>
      <c r="G396" s="246"/>
      <c r="H396" s="246"/>
      <c r="I396" s="246"/>
    </row>
    <row r="397" spans="1:9" ht="14.25" customHeight="1">
      <c r="A397" s="246"/>
      <c r="B397" s="246"/>
      <c r="C397" s="246"/>
      <c r="D397" s="246"/>
      <c r="E397" s="246"/>
      <c r="F397" s="246"/>
      <c r="G397" s="246"/>
      <c r="H397" s="246"/>
      <c r="I397" s="246"/>
    </row>
    <row r="398" spans="1:9">
      <c r="A398" s="246"/>
      <c r="B398" s="246"/>
      <c r="C398" s="246"/>
      <c r="D398" s="246"/>
      <c r="E398" s="246"/>
      <c r="F398" s="246"/>
      <c r="G398" s="246"/>
      <c r="H398" s="246"/>
      <c r="I398" s="246"/>
    </row>
    <row r="400" spans="1:9">
      <c r="A400" s="289" t="s">
        <v>123</v>
      </c>
      <c r="B400" s="289"/>
      <c r="C400" s="289"/>
      <c r="D400" s="289"/>
      <c r="E400" s="289"/>
      <c r="F400" s="289"/>
      <c r="G400" s="289"/>
      <c r="H400" s="289"/>
      <c r="I400" s="289"/>
    </row>
    <row r="402" spans="1:9">
      <c r="A402" s="326" t="s">
        <v>15</v>
      </c>
      <c r="B402" s="246" t="s">
        <v>171</v>
      </c>
      <c r="C402" s="246"/>
      <c r="D402" s="246"/>
      <c r="E402" s="246"/>
      <c r="F402" s="246"/>
      <c r="G402" s="246"/>
      <c r="H402" s="246"/>
      <c r="I402" s="246"/>
    </row>
    <row r="403" spans="1:9">
      <c r="A403" s="326"/>
      <c r="B403" s="246"/>
      <c r="C403" s="246"/>
      <c r="D403" s="246"/>
      <c r="E403" s="246"/>
      <c r="F403" s="246"/>
      <c r="G403" s="246"/>
      <c r="H403" s="246"/>
      <c r="I403" s="246"/>
    </row>
    <row r="404" spans="1:9">
      <c r="A404" s="326"/>
      <c r="B404" s="246"/>
      <c r="C404" s="246"/>
      <c r="D404" s="246"/>
      <c r="E404" s="246"/>
      <c r="F404" s="246"/>
      <c r="G404" s="246"/>
      <c r="H404" s="246"/>
      <c r="I404" s="246"/>
    </row>
    <row r="405" spans="1:9">
      <c r="A405" s="326"/>
      <c r="B405" s="246"/>
      <c r="C405" s="246"/>
      <c r="D405" s="246"/>
      <c r="E405" s="246"/>
      <c r="F405" s="246"/>
      <c r="G405" s="246"/>
      <c r="H405" s="246"/>
      <c r="I405" s="246"/>
    </row>
    <row r="407" spans="1:9">
      <c r="A407" s="289" t="s">
        <v>147</v>
      </c>
      <c r="B407" s="289"/>
      <c r="C407" s="289"/>
      <c r="D407" s="289"/>
      <c r="E407" s="289"/>
      <c r="F407" s="289"/>
      <c r="G407" s="289"/>
      <c r="H407" s="289"/>
      <c r="I407" s="289"/>
    </row>
    <row r="408" spans="1:9" ht="30.75" customHeight="1">
      <c r="A408" s="29" t="s">
        <v>15</v>
      </c>
      <c r="B408" s="246" t="s">
        <v>128</v>
      </c>
      <c r="C408" s="246"/>
      <c r="D408" s="246"/>
      <c r="E408" s="246"/>
      <c r="F408" s="246"/>
      <c r="G408" s="246"/>
      <c r="H408" s="246"/>
      <c r="I408" s="246"/>
    </row>
    <row r="409" spans="1:9" ht="33" customHeight="1">
      <c r="A409" s="279" t="s">
        <v>15</v>
      </c>
      <c r="B409" s="246" t="s">
        <v>129</v>
      </c>
      <c r="C409" s="246"/>
      <c r="D409" s="246"/>
      <c r="E409" s="246"/>
      <c r="F409" s="246"/>
      <c r="G409" s="246"/>
      <c r="H409" s="246"/>
      <c r="I409" s="246"/>
    </row>
    <row r="410" spans="1:9">
      <c r="A410" s="279"/>
      <c r="B410" s="246"/>
      <c r="C410" s="246"/>
      <c r="D410" s="246"/>
      <c r="E410" s="246"/>
      <c r="F410" s="246"/>
      <c r="G410" s="246"/>
      <c r="H410" s="246"/>
      <c r="I410" s="246"/>
    </row>
    <row r="411" spans="1:9">
      <c r="A411" s="279" t="s">
        <v>15</v>
      </c>
      <c r="B411" s="246" t="s">
        <v>130</v>
      </c>
      <c r="C411" s="246"/>
      <c r="D411" s="246"/>
      <c r="E411" s="246"/>
      <c r="F411" s="246"/>
      <c r="G411" s="246"/>
      <c r="H411" s="246"/>
      <c r="I411" s="246"/>
    </row>
    <row r="412" spans="1:9">
      <c r="A412" s="279"/>
      <c r="B412" s="246"/>
      <c r="C412" s="246"/>
      <c r="D412" s="246"/>
      <c r="E412" s="246"/>
      <c r="F412" s="246"/>
      <c r="G412" s="246"/>
      <c r="H412" s="246"/>
      <c r="I412" s="246"/>
    </row>
    <row r="414" spans="1:9">
      <c r="A414" s="257"/>
      <c r="B414" s="258"/>
      <c r="C414" s="258"/>
      <c r="D414" s="258"/>
      <c r="E414" s="258"/>
      <c r="F414" s="258"/>
      <c r="G414" s="258"/>
      <c r="H414" s="258"/>
      <c r="I414" s="258"/>
    </row>
    <row r="415" spans="1:9" ht="15.75">
      <c r="A415" s="256" t="s">
        <v>373</v>
      </c>
      <c r="B415" s="256"/>
      <c r="C415" s="256"/>
      <c r="D415" s="256"/>
      <c r="E415" s="256"/>
      <c r="F415" s="256"/>
      <c r="G415" s="256"/>
      <c r="H415" s="256"/>
      <c r="I415" s="256"/>
    </row>
    <row r="417" spans="1:18">
      <c r="A417" s="246" t="s">
        <v>131</v>
      </c>
      <c r="B417" s="246"/>
      <c r="C417" s="246"/>
      <c r="D417" s="246"/>
      <c r="E417" s="246"/>
      <c r="F417" s="246"/>
      <c r="G417" s="246"/>
      <c r="H417" s="246"/>
      <c r="I417" s="246"/>
      <c r="J417" s="246"/>
      <c r="K417" s="246"/>
      <c r="L417" s="246"/>
      <c r="M417" s="246"/>
      <c r="N417" s="246"/>
      <c r="O417" s="246"/>
      <c r="P417" s="246"/>
      <c r="Q417" s="246"/>
      <c r="R417" s="246"/>
    </row>
    <row r="418" spans="1:18" ht="15" customHeight="1">
      <c r="A418" s="246"/>
      <c r="B418" s="246"/>
      <c r="C418" s="246"/>
      <c r="D418" s="246"/>
      <c r="E418" s="246"/>
      <c r="F418" s="246"/>
      <c r="G418" s="246"/>
      <c r="H418" s="246"/>
      <c r="I418" s="246"/>
      <c r="J418" s="246"/>
      <c r="K418" s="246"/>
      <c r="L418" s="246"/>
      <c r="M418" s="246"/>
      <c r="N418" s="246"/>
      <c r="O418" s="246"/>
      <c r="P418" s="246"/>
      <c r="Q418" s="246"/>
      <c r="R418" s="246"/>
    </row>
    <row r="419" spans="1:18">
      <c r="A419" s="43"/>
      <c r="B419" s="261" t="s">
        <v>419</v>
      </c>
      <c r="C419" s="261"/>
      <c r="D419" s="261"/>
      <c r="E419" s="261"/>
      <c r="F419" s="261"/>
      <c r="G419" s="261"/>
      <c r="H419" s="261"/>
      <c r="I419" s="261"/>
      <c r="K419" s="264"/>
      <c r="L419" s="265"/>
      <c r="M419" s="265"/>
      <c r="N419" s="265"/>
      <c r="O419" s="265"/>
      <c r="P419" s="265"/>
      <c r="Q419" s="265"/>
      <c r="R419" s="265"/>
    </row>
    <row r="420" spans="1:18" ht="62.25" customHeight="1">
      <c r="B420" s="262" t="s">
        <v>159</v>
      </c>
      <c r="C420" s="263"/>
      <c r="D420" s="263"/>
      <c r="E420" s="263"/>
      <c r="F420" s="263"/>
      <c r="G420" s="263"/>
      <c r="H420" s="263"/>
      <c r="I420" s="263"/>
      <c r="K420" s="36"/>
      <c r="L420" s="49"/>
      <c r="M420" s="49"/>
      <c r="N420" s="49"/>
      <c r="O420" s="49"/>
      <c r="P420" s="49"/>
      <c r="Q420" s="49"/>
      <c r="R420" s="49"/>
    </row>
    <row r="421" spans="1:18" ht="17.25" customHeight="1">
      <c r="B421" s="266" t="s">
        <v>345</v>
      </c>
      <c r="C421" s="262"/>
      <c r="D421" s="262"/>
      <c r="E421" s="262"/>
      <c r="F421" s="262"/>
      <c r="G421" s="262"/>
      <c r="H421" s="262"/>
      <c r="I421" s="262"/>
      <c r="K421" s="36"/>
      <c r="L421" s="49"/>
      <c r="M421" s="49"/>
      <c r="N421" s="49"/>
      <c r="O421" s="49"/>
      <c r="P421" s="49"/>
      <c r="Q421" s="49"/>
      <c r="R421" s="49"/>
    </row>
    <row r="422" spans="1:18" ht="14.25" customHeight="1">
      <c r="B422" s="261" t="s">
        <v>369</v>
      </c>
      <c r="C422" s="262"/>
      <c r="D422" s="262"/>
      <c r="E422" s="262"/>
      <c r="F422" s="262"/>
      <c r="G422" s="262"/>
      <c r="H422" s="262"/>
      <c r="I422" s="262"/>
      <c r="K422" s="262"/>
      <c r="L422" s="262"/>
      <c r="M422" s="262"/>
      <c r="N422" s="262"/>
      <c r="O422" s="262"/>
      <c r="P422" s="262"/>
      <c r="Q422" s="262"/>
      <c r="R422" s="262"/>
    </row>
    <row r="423" spans="1:18" ht="21" customHeight="1">
      <c r="A423" s="3"/>
      <c r="B423" s="234" t="s">
        <v>344</v>
      </c>
      <c r="C423" s="246"/>
      <c r="D423" s="246"/>
      <c r="E423" s="246"/>
      <c r="F423" s="246"/>
      <c r="G423" s="246"/>
      <c r="H423" s="246"/>
      <c r="I423" s="36"/>
      <c r="K423" s="36"/>
      <c r="L423" s="36"/>
      <c r="M423" s="36"/>
      <c r="N423" s="36"/>
      <c r="O423" s="36"/>
      <c r="P423" s="36"/>
      <c r="Q423" s="36"/>
      <c r="R423" s="36"/>
    </row>
    <row r="424" spans="1:18" ht="19.5" customHeight="1">
      <c r="A424" s="18" t="s">
        <v>15</v>
      </c>
      <c r="B424" s="235" t="s">
        <v>346</v>
      </c>
      <c r="C424" s="235"/>
      <c r="D424" s="235"/>
      <c r="E424" s="235"/>
      <c r="F424" s="235"/>
      <c r="G424" s="235"/>
      <c r="H424" s="235"/>
      <c r="I424" s="235"/>
      <c r="J424" s="18"/>
      <c r="K424" s="235"/>
      <c r="L424" s="235"/>
      <c r="M424" s="235"/>
      <c r="N424" s="235"/>
      <c r="O424" s="235"/>
      <c r="P424" s="235"/>
      <c r="Q424" s="235"/>
      <c r="R424" s="235"/>
    </row>
    <row r="426" spans="1:18">
      <c r="A426" s="18" t="s">
        <v>15</v>
      </c>
      <c r="B426" s="235" t="s">
        <v>132</v>
      </c>
      <c r="C426" s="235"/>
      <c r="D426" s="235"/>
      <c r="E426" s="235"/>
      <c r="F426" s="235"/>
      <c r="G426" s="235"/>
      <c r="H426" s="235"/>
      <c r="I426" s="235"/>
      <c r="J426" s="18"/>
      <c r="K426" s="235"/>
      <c r="L426" s="235"/>
      <c r="M426" s="235"/>
      <c r="N426" s="235"/>
      <c r="O426" s="235"/>
      <c r="P426" s="235"/>
      <c r="Q426" s="235"/>
      <c r="R426" s="235"/>
    </row>
    <row r="427" spans="1:18">
      <c r="A427" s="18"/>
      <c r="B427" s="44"/>
      <c r="C427" s="44"/>
      <c r="D427" s="44"/>
      <c r="E427" s="44"/>
      <c r="F427" s="44"/>
      <c r="G427" s="44"/>
      <c r="H427" s="44"/>
      <c r="I427" s="44"/>
      <c r="J427" s="18"/>
      <c r="K427" s="44"/>
      <c r="L427" s="44"/>
      <c r="M427" s="44"/>
      <c r="N427" s="44"/>
      <c r="O427" s="44"/>
      <c r="P427" s="44"/>
      <c r="Q427" s="44"/>
      <c r="R427" s="44"/>
    </row>
    <row r="428" spans="1:18">
      <c r="A428" s="262" t="s">
        <v>133</v>
      </c>
      <c r="B428" s="262"/>
      <c r="C428" s="262"/>
      <c r="D428" s="262"/>
      <c r="E428" s="262"/>
      <c r="F428" s="262"/>
      <c r="G428" s="262"/>
      <c r="H428" s="262"/>
      <c r="I428" s="262"/>
      <c r="J428" s="262"/>
      <c r="K428" s="262"/>
      <c r="L428" s="262"/>
      <c r="M428" s="262"/>
      <c r="N428" s="262"/>
      <c r="O428" s="262"/>
      <c r="P428" s="262"/>
      <c r="Q428" s="262"/>
      <c r="R428" s="262"/>
    </row>
    <row r="429" spans="1:18" ht="15" customHeight="1">
      <c r="A429" s="262"/>
      <c r="B429" s="262"/>
      <c r="C429" s="262"/>
      <c r="D429" s="262"/>
      <c r="E429" s="262"/>
      <c r="F429" s="262"/>
      <c r="G429" s="262"/>
      <c r="H429" s="262"/>
      <c r="I429" s="262"/>
      <c r="J429" s="262"/>
      <c r="K429" s="262"/>
      <c r="L429" s="262"/>
      <c r="M429" s="262"/>
      <c r="N429" s="262"/>
      <c r="O429" s="262"/>
      <c r="P429" s="262"/>
      <c r="Q429" s="262"/>
      <c r="R429" s="262"/>
    </row>
    <row r="430" spans="1:18">
      <c r="A430" s="3" t="s">
        <v>15</v>
      </c>
      <c r="B430" s="260" t="s">
        <v>347</v>
      </c>
      <c r="C430" s="260"/>
      <c r="D430" s="260"/>
      <c r="E430" s="260"/>
      <c r="F430" s="260"/>
      <c r="G430" s="260"/>
      <c r="H430" s="260"/>
      <c r="I430" s="260"/>
      <c r="J430" s="3"/>
      <c r="K430" s="260"/>
      <c r="L430" s="260"/>
      <c r="M430" s="260"/>
      <c r="N430" s="260"/>
      <c r="O430" s="260"/>
      <c r="P430" s="260"/>
      <c r="Q430" s="260"/>
      <c r="R430" s="260"/>
    </row>
    <row r="431" spans="1:18">
      <c r="A431" s="3"/>
      <c r="B431" s="260"/>
      <c r="C431" s="260"/>
      <c r="D431" s="260"/>
      <c r="E431" s="260"/>
      <c r="F431" s="260"/>
      <c r="G431" s="260"/>
      <c r="H431" s="260"/>
      <c r="I431" s="260"/>
      <c r="J431" s="3"/>
      <c r="K431" s="260"/>
      <c r="L431" s="260"/>
      <c r="M431" s="260"/>
      <c r="N431" s="260"/>
      <c r="O431" s="260"/>
      <c r="P431" s="260"/>
      <c r="Q431" s="260"/>
      <c r="R431" s="260"/>
    </row>
    <row r="432" spans="1:18">
      <c r="A432" s="3" t="s">
        <v>15</v>
      </c>
      <c r="B432" s="260" t="s">
        <v>148</v>
      </c>
      <c r="C432" s="260"/>
      <c r="D432" s="260"/>
      <c r="E432" s="260"/>
      <c r="F432" s="260"/>
      <c r="G432" s="260"/>
      <c r="H432" s="260"/>
      <c r="I432" s="260"/>
      <c r="J432" s="3"/>
      <c r="K432" s="260"/>
      <c r="L432" s="260"/>
      <c r="M432" s="260"/>
      <c r="N432" s="260"/>
      <c r="O432" s="260"/>
      <c r="P432" s="260"/>
      <c r="Q432" s="260"/>
      <c r="R432" s="260"/>
    </row>
    <row r="433" spans="1:18">
      <c r="A433" s="3"/>
      <c r="B433" s="40"/>
      <c r="C433" s="40"/>
      <c r="D433" s="40"/>
      <c r="E433" s="40"/>
      <c r="F433" s="40"/>
      <c r="G433" s="40"/>
      <c r="H433" s="40"/>
      <c r="I433" s="40"/>
      <c r="J433" s="3"/>
      <c r="K433" s="40"/>
      <c r="L433" s="40"/>
      <c r="M433" s="40"/>
      <c r="N433" s="40"/>
      <c r="O433" s="40"/>
      <c r="P433" s="40"/>
      <c r="Q433" s="40"/>
      <c r="R433" s="40"/>
    </row>
    <row r="434" spans="1:18">
      <c r="A434" s="3"/>
      <c r="B434" s="40"/>
      <c r="C434" s="40"/>
      <c r="D434" s="40"/>
      <c r="E434" s="40"/>
      <c r="F434" s="40"/>
      <c r="G434" s="40"/>
      <c r="H434" s="40"/>
      <c r="I434" s="40"/>
      <c r="J434" s="3"/>
      <c r="K434" s="40"/>
      <c r="L434" s="40"/>
      <c r="M434" s="40"/>
      <c r="N434" s="40"/>
      <c r="O434" s="40"/>
      <c r="P434" s="40"/>
      <c r="Q434" s="40"/>
      <c r="R434" s="40"/>
    </row>
    <row r="435" spans="1:18">
      <c r="A435" s="235" t="s">
        <v>134</v>
      </c>
      <c r="B435" s="235"/>
      <c r="C435" s="235"/>
      <c r="D435" s="235"/>
      <c r="E435" s="235"/>
      <c r="F435" s="235"/>
      <c r="G435" s="235"/>
      <c r="H435" s="235"/>
      <c r="I435" s="235"/>
      <c r="J435" s="235"/>
      <c r="K435" s="235"/>
      <c r="L435" s="235"/>
      <c r="M435" s="235"/>
      <c r="N435" s="235"/>
      <c r="O435" s="235"/>
      <c r="P435" s="235"/>
      <c r="Q435" s="235"/>
      <c r="R435" s="235"/>
    </row>
    <row r="437" spans="1:18">
      <c r="A437" s="235" t="s">
        <v>135</v>
      </c>
      <c r="B437" s="235"/>
      <c r="C437" s="235"/>
      <c r="D437" s="235"/>
      <c r="E437" s="235"/>
      <c r="F437" s="235"/>
      <c r="G437" s="235" t="s">
        <v>348</v>
      </c>
      <c r="H437" s="235"/>
      <c r="I437" s="235"/>
      <c r="J437" s="235"/>
      <c r="K437" s="235"/>
      <c r="L437" s="235"/>
      <c r="M437" s="235"/>
      <c r="N437" s="235"/>
      <c r="O437" s="235"/>
      <c r="P437" s="235"/>
      <c r="Q437" s="235"/>
      <c r="R437" s="235"/>
    </row>
    <row r="439" spans="1:18">
      <c r="A439" s="259" t="s">
        <v>136</v>
      </c>
      <c r="B439" s="259"/>
      <c r="C439" s="259"/>
      <c r="D439" s="259"/>
      <c r="E439" s="259"/>
      <c r="F439" s="259"/>
      <c r="G439" s="259"/>
      <c r="H439" s="259"/>
      <c r="I439" s="259"/>
      <c r="J439" s="259"/>
      <c r="K439" s="259"/>
      <c r="L439" s="259"/>
      <c r="M439" s="259"/>
      <c r="N439" s="259"/>
      <c r="O439" s="259"/>
      <c r="P439" s="259"/>
      <c r="Q439" s="259"/>
      <c r="R439" s="259"/>
    </row>
    <row r="447" spans="1:18">
      <c r="A447" s="329" t="s">
        <v>149</v>
      </c>
      <c r="B447" s="330"/>
      <c r="C447" s="330"/>
      <c r="D447" s="330"/>
      <c r="E447" s="330"/>
      <c r="F447" s="330"/>
      <c r="G447" s="330"/>
      <c r="H447" s="330"/>
      <c r="I447" s="330"/>
    </row>
    <row r="448" spans="1:18" ht="14.45" customHeight="1">
      <c r="A448" s="330"/>
      <c r="B448" s="330"/>
      <c r="C448" s="330"/>
      <c r="D448" s="330"/>
      <c r="E448" s="330"/>
      <c r="F448" s="330"/>
      <c r="G448" s="330"/>
      <c r="H448" s="330"/>
      <c r="I448" s="330"/>
    </row>
    <row r="449" spans="1:9">
      <c r="A449" s="330"/>
      <c r="B449" s="330"/>
      <c r="C449" s="330"/>
      <c r="D449" s="330"/>
      <c r="E449" s="330"/>
      <c r="F449" s="330"/>
      <c r="G449" s="330"/>
      <c r="H449" s="330"/>
      <c r="I449" s="330"/>
    </row>
    <row r="450" spans="1:9">
      <c r="A450" s="330"/>
      <c r="B450" s="330"/>
      <c r="C450" s="330"/>
      <c r="D450" s="330"/>
      <c r="E450" s="330"/>
      <c r="F450" s="330"/>
      <c r="G450" s="330"/>
      <c r="H450" s="330"/>
      <c r="I450" s="330"/>
    </row>
    <row r="451" spans="1:9">
      <c r="A451" s="330"/>
      <c r="B451" s="330"/>
      <c r="C451" s="330"/>
      <c r="D451" s="330"/>
      <c r="E451" s="330"/>
      <c r="F451" s="330"/>
      <c r="G451" s="330"/>
      <c r="H451" s="330"/>
      <c r="I451" s="330"/>
    </row>
    <row r="452" spans="1:9">
      <c r="A452" s="330"/>
      <c r="B452" s="330"/>
      <c r="C452" s="330"/>
      <c r="D452" s="330"/>
      <c r="E452" s="330"/>
      <c r="F452" s="330"/>
      <c r="G452" s="330"/>
      <c r="H452" s="330"/>
      <c r="I452" s="330"/>
    </row>
    <row r="453" spans="1:9" ht="36.6" customHeight="1"/>
    <row r="454" spans="1:9">
      <c r="A454" s="329" t="s">
        <v>421</v>
      </c>
      <c r="B454" s="329"/>
      <c r="C454" s="329"/>
      <c r="D454" s="329"/>
      <c r="E454" s="329"/>
      <c r="F454" s="329"/>
      <c r="G454" s="329"/>
      <c r="H454" s="329"/>
      <c r="I454" s="329"/>
    </row>
    <row r="455" spans="1:9" ht="15" customHeight="1">
      <c r="A455" s="329"/>
      <c r="B455" s="329"/>
      <c r="C455" s="329"/>
      <c r="D455" s="329"/>
      <c r="E455" s="329"/>
      <c r="F455" s="329"/>
      <c r="G455" s="329"/>
      <c r="H455" s="329"/>
      <c r="I455" s="329"/>
    </row>
    <row r="456" spans="1:9">
      <c r="A456" s="329"/>
      <c r="B456" s="329"/>
      <c r="C456" s="329"/>
      <c r="D456" s="329"/>
      <c r="E456" s="329"/>
      <c r="F456" s="329"/>
      <c r="G456" s="329"/>
      <c r="H456" s="329"/>
      <c r="I456" s="329"/>
    </row>
    <row r="457" spans="1:9">
      <c r="A457" s="329"/>
      <c r="B457" s="329"/>
      <c r="C457" s="329"/>
      <c r="D457" s="329"/>
      <c r="E457" s="329"/>
      <c r="F457" s="329"/>
      <c r="G457" s="329"/>
      <c r="H457" s="329"/>
      <c r="I457" s="329"/>
    </row>
    <row r="458" spans="1:9">
      <c r="A458" s="329"/>
      <c r="B458" s="329"/>
      <c r="C458" s="329"/>
      <c r="D458" s="329"/>
      <c r="E458" s="329"/>
      <c r="F458" s="329"/>
      <c r="G458" s="329"/>
      <c r="H458" s="329"/>
      <c r="I458" s="329"/>
    </row>
    <row r="459" spans="1:9">
      <c r="A459" s="329"/>
      <c r="B459" s="329"/>
      <c r="C459" s="329"/>
      <c r="D459" s="329"/>
      <c r="E459" s="329"/>
      <c r="F459" s="329"/>
      <c r="G459" s="329"/>
      <c r="H459" s="329"/>
      <c r="I459" s="329"/>
    </row>
    <row r="460" spans="1:9">
      <c r="A460" s="329"/>
      <c r="B460" s="329"/>
      <c r="C460" s="329"/>
      <c r="D460" s="329"/>
      <c r="E460" s="329"/>
      <c r="F460" s="329"/>
      <c r="G460" s="329"/>
      <c r="H460" s="329"/>
      <c r="I460" s="329"/>
    </row>
    <row r="461" spans="1:9">
      <c r="A461" s="329"/>
      <c r="B461" s="329"/>
      <c r="C461" s="329"/>
      <c r="D461" s="329"/>
      <c r="E461" s="329"/>
      <c r="F461" s="329"/>
      <c r="G461" s="329"/>
      <c r="H461" s="329"/>
      <c r="I461" s="329"/>
    </row>
    <row r="462" spans="1:9">
      <c r="A462" s="329"/>
      <c r="B462" s="329"/>
      <c r="C462" s="329"/>
      <c r="D462" s="329"/>
      <c r="E462" s="329"/>
      <c r="F462" s="329"/>
      <c r="G462" s="329"/>
      <c r="H462" s="329"/>
      <c r="I462" s="329"/>
    </row>
  </sheetData>
  <mergeCells count="292">
    <mergeCell ref="B354:I354"/>
    <mergeCell ref="A336:I336"/>
    <mergeCell ref="B303:I303"/>
    <mergeCell ref="A347:I347"/>
    <mergeCell ref="C378:I378"/>
    <mergeCell ref="C379:I379"/>
    <mergeCell ref="A373:G373"/>
    <mergeCell ref="B372:I372"/>
    <mergeCell ref="B270:I271"/>
    <mergeCell ref="A366:I367"/>
    <mergeCell ref="B370:I371"/>
    <mergeCell ref="A364:I364"/>
    <mergeCell ref="A360:I362"/>
    <mergeCell ref="B285:I285"/>
    <mergeCell ref="D332:G332"/>
    <mergeCell ref="F319:I319"/>
    <mergeCell ref="C355:I355"/>
    <mergeCell ref="C356:I356"/>
    <mergeCell ref="C357:I357"/>
    <mergeCell ref="F320:I320"/>
    <mergeCell ref="F321:I321"/>
    <mergeCell ref="F323:I323"/>
    <mergeCell ref="F322:I322"/>
    <mergeCell ref="F324:I324"/>
    <mergeCell ref="A3:I3"/>
    <mergeCell ref="A4:I4"/>
    <mergeCell ref="A18:I20"/>
    <mergeCell ref="D312:I312"/>
    <mergeCell ref="H92:I92"/>
    <mergeCell ref="B206:I207"/>
    <mergeCell ref="A189:I189"/>
    <mergeCell ref="A209:I209"/>
    <mergeCell ref="A210:I210"/>
    <mergeCell ref="B211:I211"/>
    <mergeCell ref="D172:F174"/>
    <mergeCell ref="A118:I118"/>
    <mergeCell ref="B133:I133"/>
    <mergeCell ref="A137:I137"/>
    <mergeCell ref="I157:I163"/>
    <mergeCell ref="B167:C167"/>
    <mergeCell ref="B198:I198"/>
    <mergeCell ref="B246:I246"/>
    <mergeCell ref="B228:I228"/>
    <mergeCell ref="B229:I229"/>
    <mergeCell ref="B247:I247"/>
    <mergeCell ref="A248:I248"/>
    <mergeCell ref="A223:I223"/>
    <mergeCell ref="B214:I214"/>
    <mergeCell ref="D333:F333"/>
    <mergeCell ref="E314:I314"/>
    <mergeCell ref="E315:I315"/>
    <mergeCell ref="F316:H316"/>
    <mergeCell ref="F317:H317"/>
    <mergeCell ref="F318:I318"/>
    <mergeCell ref="A274:I275"/>
    <mergeCell ref="B278:I278"/>
    <mergeCell ref="B279:I279"/>
    <mergeCell ref="A282:I283"/>
    <mergeCell ref="D313:I313"/>
    <mergeCell ref="B326:I330"/>
    <mergeCell ref="A291:I291"/>
    <mergeCell ref="A331:I331"/>
    <mergeCell ref="A454:I462"/>
    <mergeCell ref="A447:I452"/>
    <mergeCell ref="A439:I439"/>
    <mergeCell ref="A382:I383"/>
    <mergeCell ref="A294:I294"/>
    <mergeCell ref="A295:G295"/>
    <mergeCell ref="A300:I300"/>
    <mergeCell ref="A338:I343"/>
    <mergeCell ref="A351:I351"/>
    <mergeCell ref="A353:I353"/>
    <mergeCell ref="A305:I305"/>
    <mergeCell ref="A307:I307"/>
    <mergeCell ref="B308:I308"/>
    <mergeCell ref="B309:I309"/>
    <mergeCell ref="D310:I310"/>
    <mergeCell ref="D311:I311"/>
    <mergeCell ref="B426:I426"/>
    <mergeCell ref="B358:I358"/>
    <mergeCell ref="A296:I296"/>
    <mergeCell ref="A297:I297"/>
    <mergeCell ref="A298:I298"/>
    <mergeCell ref="A301:I301"/>
    <mergeCell ref="B302:I302"/>
    <mergeCell ref="B381:I381"/>
    <mergeCell ref="A407:I407"/>
    <mergeCell ref="B408:I408"/>
    <mergeCell ref="B409:I410"/>
    <mergeCell ref="A400:I400"/>
    <mergeCell ref="B402:I405"/>
    <mergeCell ref="A402:A405"/>
    <mergeCell ref="B135:I135"/>
    <mergeCell ref="G139:I139"/>
    <mergeCell ref="B258:I258"/>
    <mergeCell ref="B259:I260"/>
    <mergeCell ref="B261:I262"/>
    <mergeCell ref="A240:I240"/>
    <mergeCell ref="A241:I241"/>
    <mergeCell ref="B242:I242"/>
    <mergeCell ref="B243:I243"/>
    <mergeCell ref="B244:I244"/>
    <mergeCell ref="B287:I287"/>
    <mergeCell ref="B236:I236"/>
    <mergeCell ref="A238:I238"/>
    <mergeCell ref="B286:I286"/>
    <mergeCell ref="A249:I249"/>
    <mergeCell ref="A270:A271"/>
    <mergeCell ref="A191:I191"/>
    <mergeCell ref="B213:I213"/>
    <mergeCell ref="B220:I220"/>
    <mergeCell ref="B172:C174"/>
    <mergeCell ref="B127:I127"/>
    <mergeCell ref="G172:G174"/>
    <mergeCell ref="H172:H174"/>
    <mergeCell ref="I172:I174"/>
    <mergeCell ref="A216:I217"/>
    <mergeCell ref="A179:I179"/>
    <mergeCell ref="D180:F181"/>
    <mergeCell ref="B168:D171"/>
    <mergeCell ref="A157:C163"/>
    <mergeCell ref="A150:C156"/>
    <mergeCell ref="D167:F167"/>
    <mergeCell ref="E168:E171"/>
    <mergeCell ref="A49:I50"/>
    <mergeCell ref="B78:I78"/>
    <mergeCell ref="B114:I114"/>
    <mergeCell ref="B81:C81"/>
    <mergeCell ref="B212:I212"/>
    <mergeCell ref="A175:C177"/>
    <mergeCell ref="B122:I122"/>
    <mergeCell ref="A141:C143"/>
    <mergeCell ref="B221:I221"/>
    <mergeCell ref="I150:I156"/>
    <mergeCell ref="A97:I97"/>
    <mergeCell ref="A98:I99"/>
    <mergeCell ref="A101:I105"/>
    <mergeCell ref="B134:I134"/>
    <mergeCell ref="A129:I129"/>
    <mergeCell ref="A130:I130"/>
    <mergeCell ref="A138:I138"/>
    <mergeCell ref="B128:I128"/>
    <mergeCell ref="A121:I121"/>
    <mergeCell ref="A120:I120"/>
    <mergeCell ref="B115:D115"/>
    <mergeCell ref="B113:I113"/>
    <mergeCell ref="B197:I197"/>
    <mergeCell ref="B218:I218"/>
    <mergeCell ref="A2:I2"/>
    <mergeCell ref="A12:I17"/>
    <mergeCell ref="A22:I22"/>
    <mergeCell ref="A8:I8"/>
    <mergeCell ref="A7:I7"/>
    <mergeCell ref="A6:I6"/>
    <mergeCell ref="B85:I85"/>
    <mergeCell ref="B86:I86"/>
    <mergeCell ref="B87:I87"/>
    <mergeCell ref="B58:I58"/>
    <mergeCell ref="B59:I59"/>
    <mergeCell ref="B60:I60"/>
    <mergeCell ref="A80:I80"/>
    <mergeCell ref="D81:I82"/>
    <mergeCell ref="A29:I29"/>
    <mergeCell ref="B31:I31"/>
    <mergeCell ref="A56:I56"/>
    <mergeCell ref="B57:I57"/>
    <mergeCell ref="A84:I84"/>
    <mergeCell ref="A24:E24"/>
    <mergeCell ref="F24:I24"/>
    <mergeCell ref="A25:G25"/>
    <mergeCell ref="A26:B26"/>
    <mergeCell ref="C26:I26"/>
    <mergeCell ref="A11:I11"/>
    <mergeCell ref="B88:I88"/>
    <mergeCell ref="H91:I91"/>
    <mergeCell ref="B93:C93"/>
    <mergeCell ref="B95:D95"/>
    <mergeCell ref="B132:I132"/>
    <mergeCell ref="B123:I123"/>
    <mergeCell ref="A125:I125"/>
    <mergeCell ref="A126:I126"/>
    <mergeCell ref="A27:I27"/>
    <mergeCell ref="A28:I28"/>
    <mergeCell ref="B69:I69"/>
    <mergeCell ref="B70:I70"/>
    <mergeCell ref="A72:I72"/>
    <mergeCell ref="A75:I75"/>
    <mergeCell ref="B76:I76"/>
    <mergeCell ref="B67:I67"/>
    <mergeCell ref="B68:I68"/>
    <mergeCell ref="B77:I77"/>
    <mergeCell ref="A90:I90"/>
    <mergeCell ref="A39:I43"/>
    <mergeCell ref="A45:E45"/>
    <mergeCell ref="B46:D46"/>
    <mergeCell ref="B47:F47"/>
    <mergeCell ref="A9:I9"/>
    <mergeCell ref="A428:I429"/>
    <mergeCell ref="A107:I107"/>
    <mergeCell ref="A411:A412"/>
    <mergeCell ref="B375:I377"/>
    <mergeCell ref="A375:A377"/>
    <mergeCell ref="B374:I374"/>
    <mergeCell ref="A409:A410"/>
    <mergeCell ref="A52:I54"/>
    <mergeCell ref="B61:I61"/>
    <mergeCell ref="A64:I65"/>
    <mergeCell ref="B66:I66"/>
    <mergeCell ref="A110:I110"/>
    <mergeCell ref="A391:I391"/>
    <mergeCell ref="B349:I349"/>
    <mergeCell ref="A109:I109"/>
    <mergeCell ref="A112:I112"/>
    <mergeCell ref="B199:I199"/>
    <mergeCell ref="B200:I200"/>
    <mergeCell ref="A202:I202"/>
    <mergeCell ref="A203:I203"/>
    <mergeCell ref="B196:I196"/>
    <mergeCell ref="B394:I394"/>
    <mergeCell ref="B272:I272"/>
    <mergeCell ref="J428:R429"/>
    <mergeCell ref="G180:I180"/>
    <mergeCell ref="A182:C187"/>
    <mergeCell ref="D182:F187"/>
    <mergeCell ref="A136:I136"/>
    <mergeCell ref="G169:G170"/>
    <mergeCell ref="H169:H170"/>
    <mergeCell ref="I169:I170"/>
    <mergeCell ref="B284:I284"/>
    <mergeCell ref="B263:I264"/>
    <mergeCell ref="B250:I250"/>
    <mergeCell ref="B251:I251"/>
    <mergeCell ref="B252:I252"/>
    <mergeCell ref="B253:I253"/>
    <mergeCell ref="A255:I255"/>
    <mergeCell ref="A257:I257"/>
    <mergeCell ref="A193:I193"/>
    <mergeCell ref="A194:I195"/>
    <mergeCell ref="A224:I225"/>
    <mergeCell ref="B226:I226"/>
    <mergeCell ref="B227:I227"/>
    <mergeCell ref="A293:I293"/>
    <mergeCell ref="A289:I289"/>
    <mergeCell ref="B219:I219"/>
    <mergeCell ref="J439:R439"/>
    <mergeCell ref="A396:I398"/>
    <mergeCell ref="B430:I431"/>
    <mergeCell ref="B432:I432"/>
    <mergeCell ref="A417:I418"/>
    <mergeCell ref="B419:I419"/>
    <mergeCell ref="B420:I420"/>
    <mergeCell ref="B422:I422"/>
    <mergeCell ref="B423:H423"/>
    <mergeCell ref="K419:R419"/>
    <mergeCell ref="K422:R422"/>
    <mergeCell ref="K424:R424"/>
    <mergeCell ref="K426:R426"/>
    <mergeCell ref="B421:I421"/>
    <mergeCell ref="A435:I435"/>
    <mergeCell ref="A437:F437"/>
    <mergeCell ref="G437:I437"/>
    <mergeCell ref="J417:R418"/>
    <mergeCell ref="B411:I412"/>
    <mergeCell ref="B424:I424"/>
    <mergeCell ref="K430:R431"/>
    <mergeCell ref="K432:R432"/>
    <mergeCell ref="J435:R435"/>
    <mergeCell ref="J437:O437"/>
    <mergeCell ref="B32:G32"/>
    <mergeCell ref="B35:I35"/>
    <mergeCell ref="P437:R437"/>
    <mergeCell ref="A385:I390"/>
    <mergeCell ref="B368:I369"/>
    <mergeCell ref="A131:I131"/>
    <mergeCell ref="I141:I143"/>
    <mergeCell ref="A144:C149"/>
    <mergeCell ref="D139:F140"/>
    <mergeCell ref="A164:C166"/>
    <mergeCell ref="A231:I231"/>
    <mergeCell ref="A232:I233"/>
    <mergeCell ref="B234:I234"/>
    <mergeCell ref="B235:I235"/>
    <mergeCell ref="B204:I204"/>
    <mergeCell ref="B205:I205"/>
    <mergeCell ref="B245:I245"/>
    <mergeCell ref="A415:I415"/>
    <mergeCell ref="A414:I414"/>
    <mergeCell ref="B280:I280"/>
    <mergeCell ref="B276:I277"/>
    <mergeCell ref="A266:I267"/>
    <mergeCell ref="B268:I268"/>
    <mergeCell ref="B269:I269"/>
  </mergeCells>
  <pageMargins left="0.70866141732283472" right="0.70866141732283472" top="0.74803149606299213" bottom="0.74803149606299213" header="0.31496062992125984" footer="0.31496062992125984"/>
  <pageSetup paperSize="9" scale="50" fitToHeight="0" orientation="portrait" cellComments="asDisplayed" horizontalDpi="360" verticalDpi="360" r:id="rId1"/>
  <headerFooter>
    <oddHeader>&amp;C&amp;"Calibri"&amp;10&amp;K008000 - Public -&amp;1#_x000D_</oddHeader>
    <oddFooter>&amp;C/</oddFooter>
  </headerFooter>
  <rowBreaks count="1" manualBreakCount="1">
    <brk id="4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2997A-A0E5-4BD0-8392-F68FE82BD710}">
  <sheetPr>
    <pageSetUpPr fitToPage="1"/>
  </sheetPr>
  <dimension ref="A1:T86"/>
  <sheetViews>
    <sheetView showGridLines="0" workbookViewId="0">
      <selection activeCell="D10" sqref="D10"/>
    </sheetView>
  </sheetViews>
  <sheetFormatPr defaultColWidth="9.140625" defaultRowHeight="15"/>
  <cols>
    <col min="1" max="1" width="6" style="50" customWidth="1"/>
    <col min="2" max="2" width="16" style="50" customWidth="1"/>
    <col min="3" max="3" width="12.5703125" style="50" customWidth="1"/>
    <col min="4" max="4" width="39.5703125" style="50" customWidth="1"/>
    <col min="5" max="5" width="14.28515625" style="50" hidden="1" customWidth="1"/>
    <col min="6" max="6" width="14" style="50" hidden="1" customWidth="1"/>
    <col min="7" max="7" width="10.42578125" style="50" hidden="1" customWidth="1"/>
    <col min="8" max="8" width="10.140625" style="50" customWidth="1"/>
    <col min="9" max="9" width="15.42578125" style="53" customWidth="1"/>
    <col min="10" max="10" width="9.140625" style="50" hidden="1" customWidth="1"/>
    <col min="11" max="11" width="25" style="50" hidden="1" customWidth="1"/>
    <col min="12" max="13" width="9.140625" style="50" hidden="1" customWidth="1"/>
    <col min="14" max="14" width="36.42578125" style="50" hidden="1" customWidth="1"/>
    <col min="15" max="15" width="11.28515625" style="52" customWidth="1"/>
    <col min="16" max="16" width="11.28515625" style="52" hidden="1" customWidth="1"/>
    <col min="17" max="17" width="10.42578125" style="52" hidden="1" customWidth="1"/>
    <col min="18" max="18" width="10.140625" style="52" hidden="1" customWidth="1"/>
    <col min="19" max="19" width="9.140625" style="52" customWidth="1"/>
    <col min="20" max="20" width="9.140625" style="51"/>
    <col min="21" max="21" width="20.28515625" style="50" bestFit="1" customWidth="1"/>
    <col min="22" max="16384" width="9.140625" style="50"/>
  </cols>
  <sheetData>
    <row r="1" spans="1:20" ht="30.75" thickBot="1">
      <c r="A1" s="85"/>
      <c r="B1" s="81" t="s">
        <v>213</v>
      </c>
      <c r="C1" s="381" t="s">
        <v>212</v>
      </c>
      <c r="D1" s="382"/>
      <c r="E1" s="154" t="s">
        <v>211</v>
      </c>
      <c r="F1" s="79" t="s">
        <v>210</v>
      </c>
      <c r="G1" s="153" t="s">
        <v>209</v>
      </c>
      <c r="H1" s="79" t="s">
        <v>208</v>
      </c>
      <c r="I1" s="78" t="s">
        <v>207</v>
      </c>
      <c r="K1" s="152" t="s">
        <v>200</v>
      </c>
      <c r="L1" s="151" t="s">
        <v>199</v>
      </c>
      <c r="N1" s="150" t="s">
        <v>304</v>
      </c>
      <c r="O1" s="148" t="s">
        <v>303</v>
      </c>
      <c r="P1" s="149">
        <v>0.5</v>
      </c>
      <c r="Q1" s="148" t="s">
        <v>302</v>
      </c>
      <c r="R1" s="148" t="s">
        <v>301</v>
      </c>
    </row>
    <row r="2" spans="1:20" ht="22.5" customHeight="1" thickTop="1">
      <c r="A2" s="402" t="s">
        <v>18</v>
      </c>
      <c r="B2" s="432" t="s">
        <v>300</v>
      </c>
      <c r="C2" s="135" t="s">
        <v>188</v>
      </c>
      <c r="D2" s="70" t="s">
        <v>225</v>
      </c>
      <c r="E2" s="435" t="s">
        <v>294</v>
      </c>
      <c r="F2" s="390">
        <f>VLOOKUP(E2,$K$2:$L$6,2)</f>
        <v>35</v>
      </c>
      <c r="G2" s="68">
        <f>'[1]scoring vragenlijst'!G2</f>
        <v>0</v>
      </c>
      <c r="H2" s="67" t="s">
        <v>182</v>
      </c>
      <c r="I2" s="392">
        <f>IF(H2="x",G2,IF(H3="X",G3,"à compléter"))</f>
        <v>0</v>
      </c>
      <c r="K2" s="147" t="s">
        <v>299</v>
      </c>
      <c r="L2" s="137">
        <f>'[1]scoring vragenlijst'!N2</f>
        <v>150</v>
      </c>
      <c r="N2" s="130" t="s">
        <v>298</v>
      </c>
      <c r="O2" s="146">
        <f>R2/$Q$2</f>
        <v>0</v>
      </c>
      <c r="P2" s="145"/>
      <c r="Q2" s="144">
        <f>SUM(Q3:Q5)</f>
        <v>170</v>
      </c>
      <c r="R2" s="143">
        <f>SUM(R3:R5)</f>
        <v>0</v>
      </c>
    </row>
    <row r="3" spans="1:20" ht="22.5" customHeight="1">
      <c r="A3" s="403"/>
      <c r="B3" s="434"/>
      <c r="C3" s="128" t="s">
        <v>184</v>
      </c>
      <c r="D3" s="50" t="s">
        <v>292</v>
      </c>
      <c r="E3" s="436"/>
      <c r="F3" s="380"/>
      <c r="G3" s="65">
        <f>'[1]scoring vragenlijst'!G3</f>
        <v>35</v>
      </c>
      <c r="H3" s="64"/>
      <c r="I3" s="392"/>
      <c r="K3" s="142" t="s">
        <v>297</v>
      </c>
      <c r="L3" s="137">
        <f>'[1]scoring vragenlijst'!N3</f>
        <v>125</v>
      </c>
      <c r="N3" s="141" t="s">
        <v>296</v>
      </c>
      <c r="O3" s="107">
        <f>R3/$Q$2</f>
        <v>0</v>
      </c>
      <c r="P3" s="107">
        <v>0.5</v>
      </c>
      <c r="Q3" s="52">
        <f>F2</f>
        <v>35</v>
      </c>
      <c r="R3" s="106">
        <f>I2</f>
        <v>0</v>
      </c>
    </row>
    <row r="4" spans="1:20" ht="22.5" customHeight="1">
      <c r="A4" s="403"/>
      <c r="B4" s="432" t="s">
        <v>295</v>
      </c>
      <c r="C4" s="135" t="s">
        <v>188</v>
      </c>
      <c r="D4" s="69" t="s">
        <v>225</v>
      </c>
      <c r="E4" s="435" t="s">
        <v>294</v>
      </c>
      <c r="F4" s="390">
        <f>VLOOKUP(E4,$K$2:$L$6,2)</f>
        <v>35</v>
      </c>
      <c r="G4" s="68">
        <f>'[1]scoring vragenlijst'!G4</f>
        <v>0</v>
      </c>
      <c r="H4" s="67" t="s">
        <v>182</v>
      </c>
      <c r="I4" s="392">
        <f>IF(H4="x",G4,IF(H5="X",G5,"à compléter"))</f>
        <v>0</v>
      </c>
      <c r="K4" s="140" t="s">
        <v>226</v>
      </c>
      <c r="L4" s="137">
        <f>'[1]scoring vragenlijst'!N4</f>
        <v>100</v>
      </c>
      <c r="N4" s="139" t="s">
        <v>293</v>
      </c>
      <c r="O4" s="107">
        <f>R4/$Q$2</f>
        <v>0</v>
      </c>
      <c r="P4" s="107">
        <v>0.5</v>
      </c>
      <c r="Q4" s="52">
        <f>F4</f>
        <v>35</v>
      </c>
      <c r="R4" s="106">
        <f>I4</f>
        <v>0</v>
      </c>
    </row>
    <row r="5" spans="1:20" ht="22.5" customHeight="1">
      <c r="A5" s="403"/>
      <c r="B5" s="434"/>
      <c r="C5" s="128" t="s">
        <v>184</v>
      </c>
      <c r="D5" s="50" t="s">
        <v>292</v>
      </c>
      <c r="E5" s="436"/>
      <c r="F5" s="380"/>
      <c r="G5" s="65">
        <f>'[1]scoring vragenlijst'!G5</f>
        <v>35</v>
      </c>
      <c r="H5" s="60"/>
      <c r="I5" s="392"/>
      <c r="K5" s="138" t="s">
        <v>243</v>
      </c>
      <c r="L5" s="137">
        <f>'[1]scoring vragenlijst'!N5</f>
        <v>60</v>
      </c>
      <c r="N5" s="136" t="s">
        <v>291</v>
      </c>
      <c r="O5" s="107">
        <f>R5/$Q$2</f>
        <v>0</v>
      </c>
      <c r="P5" s="107">
        <v>0.5</v>
      </c>
      <c r="Q5" s="52">
        <f>F6</f>
        <v>100</v>
      </c>
      <c r="R5" s="106">
        <f>I6</f>
        <v>0</v>
      </c>
    </row>
    <row r="6" spans="1:20" ht="17.25" customHeight="1" thickBot="1">
      <c r="A6" s="403"/>
      <c r="B6" s="432" t="s">
        <v>290</v>
      </c>
      <c r="C6" s="135" t="s">
        <v>188</v>
      </c>
      <c r="D6" s="70" t="s">
        <v>289</v>
      </c>
      <c r="E6" s="406" t="s">
        <v>226</v>
      </c>
      <c r="F6" s="390">
        <f>VLOOKUP(E6,$K$2:$L$6,2)</f>
        <v>100</v>
      </c>
      <c r="G6" s="68">
        <f>'[1]scoring vragenlijst'!G6</f>
        <v>0</v>
      </c>
      <c r="H6" s="67" t="s">
        <v>182</v>
      </c>
      <c r="I6" s="392">
        <f>IF(H6="x",G6,IF(H7="x",G7,IF(H8="x",G8,IF(H9="x",G9,"à compléter"))))</f>
        <v>0</v>
      </c>
      <c r="K6" s="134" t="s">
        <v>288</v>
      </c>
      <c r="L6" s="133">
        <f>'[1]scoring vragenlijst'!N6</f>
        <v>35</v>
      </c>
      <c r="N6" s="132"/>
      <c r="O6" s="131">
        <f>100%-SUM(O3:O5)</f>
        <v>1</v>
      </c>
      <c r="P6" s="107"/>
    </row>
    <row r="7" spans="1:20">
      <c r="A7" s="403"/>
      <c r="B7" s="433"/>
      <c r="C7" s="128" t="s">
        <v>184</v>
      </c>
      <c r="D7" s="50" t="s">
        <v>287</v>
      </c>
      <c r="E7" s="407"/>
      <c r="F7" s="380"/>
      <c r="G7" s="65">
        <f>'[1]scoring vragenlijst'!G7</f>
        <v>30</v>
      </c>
      <c r="H7" s="64"/>
      <c r="I7" s="392"/>
      <c r="N7" s="130" t="s">
        <v>286</v>
      </c>
      <c r="O7" s="118">
        <f>R7/$Q$7</f>
        <v>0.20714285714285716</v>
      </c>
      <c r="P7" s="118"/>
      <c r="Q7" s="129">
        <f>SUM(Q8:Q11)</f>
        <v>420</v>
      </c>
      <c r="R7" s="116">
        <f>SUM(R8:R11)</f>
        <v>87</v>
      </c>
    </row>
    <row r="8" spans="1:20" ht="30">
      <c r="A8" s="403"/>
      <c r="B8" s="433"/>
      <c r="C8" s="128" t="s">
        <v>181</v>
      </c>
      <c r="D8" s="127" t="s">
        <v>285</v>
      </c>
      <c r="E8" s="407"/>
      <c r="F8" s="380"/>
      <c r="G8" s="65">
        <f>'[1]scoring vragenlijst'!G8</f>
        <v>70</v>
      </c>
      <c r="H8" s="64"/>
      <c r="I8" s="392"/>
      <c r="K8" s="85" t="s">
        <v>284</v>
      </c>
      <c r="L8" s="85">
        <f>F60</f>
        <v>1000</v>
      </c>
      <c r="N8" s="109" t="s">
        <v>283</v>
      </c>
      <c r="O8" s="107">
        <f>R8/$Q$7</f>
        <v>8.8095238095238101E-2</v>
      </c>
      <c r="P8" s="107">
        <v>0.5</v>
      </c>
      <c r="Q8" s="120">
        <f>F28</f>
        <v>150</v>
      </c>
      <c r="R8" s="106">
        <f>I28</f>
        <v>37</v>
      </c>
    </row>
    <row r="9" spans="1:20" ht="30">
      <c r="A9" s="403"/>
      <c r="B9" s="434"/>
      <c r="C9" s="126" t="s">
        <v>179</v>
      </c>
      <c r="D9" s="125" t="s">
        <v>282</v>
      </c>
      <c r="E9" s="408"/>
      <c r="F9" s="391"/>
      <c r="G9" s="65">
        <f>'[1]scoring vragenlijst'!G9</f>
        <v>100</v>
      </c>
      <c r="H9" s="60"/>
      <c r="I9" s="392"/>
      <c r="N9" s="109" t="s">
        <v>281</v>
      </c>
      <c r="O9" s="107">
        <f>R9/$Q$7</f>
        <v>7.1428571428571425E-2</v>
      </c>
      <c r="P9" s="107">
        <v>0.5</v>
      </c>
      <c r="Q9" s="52">
        <f>F33</f>
        <v>60</v>
      </c>
      <c r="R9" s="106">
        <f>I33</f>
        <v>30</v>
      </c>
    </row>
    <row r="10" spans="1:20" ht="15" customHeight="1">
      <c r="A10" s="403"/>
      <c r="B10" s="396" t="s">
        <v>280</v>
      </c>
      <c r="C10" s="411" t="s">
        <v>279</v>
      </c>
      <c r="D10" s="50" t="s">
        <v>274</v>
      </c>
      <c r="E10" s="414" t="s">
        <v>243</v>
      </c>
      <c r="F10" s="390">
        <f>VLOOKUP(E10,$K$2:$L$6,2)</f>
        <v>60</v>
      </c>
      <c r="G10" s="68">
        <f>'[1]scoring vragenlijst'!G10</f>
        <v>6</v>
      </c>
      <c r="H10" s="67" t="s">
        <v>182</v>
      </c>
      <c r="I10" s="392">
        <f>(IF(H10="x",G10,0)+(IF(H11="x",G11,0))+(IF(H12="x",G12,0))+(IF(H17="x",G17,0))+(IF(H18="x",G18,0))+(IF(H19="x",G19,0))+(IF(H20="x",G20,0))+(IF(H25="x",G25,0)))</f>
        <v>12</v>
      </c>
      <c r="N10" s="109" t="s">
        <v>278</v>
      </c>
      <c r="O10" s="107">
        <f>R10/$Q$7</f>
        <v>4.7619047619047616E-2</v>
      </c>
      <c r="P10" s="107">
        <v>0.5</v>
      </c>
      <c r="Q10" s="52">
        <f>F36</f>
        <v>60</v>
      </c>
      <c r="R10" s="106">
        <f>I36</f>
        <v>20</v>
      </c>
    </row>
    <row r="11" spans="1:20">
      <c r="A11" s="403"/>
      <c r="B11" s="397"/>
      <c r="C11" s="412"/>
      <c r="D11" s="50" t="s">
        <v>272</v>
      </c>
      <c r="E11" s="415"/>
      <c r="F11" s="380"/>
      <c r="G11" s="65">
        <f>'[1]scoring vragenlijst'!G11</f>
        <v>8</v>
      </c>
      <c r="H11" s="64"/>
      <c r="I11" s="392"/>
      <c r="N11" s="108" t="s">
        <v>277</v>
      </c>
      <c r="O11" s="107">
        <f>R11/$Q$7</f>
        <v>0</v>
      </c>
      <c r="P11" s="107">
        <v>0.5</v>
      </c>
      <c r="Q11" s="52">
        <f>F44</f>
        <v>150</v>
      </c>
      <c r="R11" s="106">
        <f>I44</f>
        <v>0</v>
      </c>
    </row>
    <row r="12" spans="1:20">
      <c r="A12" s="403"/>
      <c r="B12" s="397"/>
      <c r="C12" s="412"/>
      <c r="D12" s="50" t="s">
        <v>270</v>
      </c>
      <c r="E12" s="415"/>
      <c r="F12" s="380"/>
      <c r="G12" s="65">
        <f>'[1]scoring vragenlijst'!G12</f>
        <v>10</v>
      </c>
      <c r="H12" s="115"/>
      <c r="I12" s="392"/>
      <c r="N12" s="121"/>
      <c r="O12" s="107">
        <f>100%-(SUM(O8:O11))</f>
        <v>0.79285714285714293</v>
      </c>
      <c r="P12" s="107"/>
      <c r="R12" s="120"/>
    </row>
    <row r="13" spans="1:20">
      <c r="A13" s="403"/>
      <c r="B13" s="397"/>
      <c r="C13" s="412"/>
      <c r="D13" s="50" t="s">
        <v>268</v>
      </c>
      <c r="E13" s="415"/>
      <c r="F13" s="380"/>
      <c r="G13" s="124"/>
      <c r="H13" s="123"/>
      <c r="I13" s="392"/>
      <c r="N13" s="121"/>
      <c r="O13" s="107"/>
      <c r="P13" s="107"/>
      <c r="R13" s="120"/>
    </row>
    <row r="14" spans="1:20">
      <c r="A14" s="403"/>
      <c r="B14" s="397"/>
      <c r="C14" s="412"/>
      <c r="D14" s="112" t="s">
        <v>42</v>
      </c>
      <c r="E14" s="415"/>
      <c r="F14" s="380"/>
      <c r="G14" s="111"/>
      <c r="H14" s="123" t="s">
        <v>182</v>
      </c>
      <c r="I14" s="392"/>
      <c r="N14" s="121"/>
      <c r="O14" s="107"/>
      <c r="P14" s="107"/>
      <c r="R14" s="120"/>
    </row>
    <row r="15" spans="1:20" ht="30">
      <c r="A15" s="403"/>
      <c r="B15" s="397"/>
      <c r="C15" s="412"/>
      <c r="D15" s="114" t="s">
        <v>267</v>
      </c>
      <c r="E15" s="415"/>
      <c r="F15" s="380"/>
      <c r="G15" s="111"/>
      <c r="H15" s="123" t="s">
        <v>182</v>
      </c>
      <c r="I15" s="392"/>
      <c r="N15" s="121"/>
      <c r="O15" s="107"/>
      <c r="P15" s="107"/>
      <c r="R15" s="120"/>
      <c r="T15" s="52"/>
    </row>
    <row r="16" spans="1:20">
      <c r="A16" s="403"/>
      <c r="B16" s="397"/>
      <c r="C16" s="412"/>
      <c r="D16" s="112" t="s">
        <v>266</v>
      </c>
      <c r="E16" s="415"/>
      <c r="F16" s="380"/>
      <c r="G16" s="111"/>
      <c r="H16" s="122" t="s">
        <v>260</v>
      </c>
      <c r="I16" s="392"/>
      <c r="J16" s="53" t="b">
        <f>NOT(H16="(te preciseren)")</f>
        <v>1</v>
      </c>
      <c r="N16" s="121"/>
      <c r="O16" s="107"/>
      <c r="P16" s="107"/>
      <c r="R16" s="120"/>
      <c r="T16" s="52"/>
    </row>
    <row r="17" spans="1:20">
      <c r="A17" s="403"/>
      <c r="B17" s="397"/>
      <c r="C17" s="413"/>
      <c r="D17" s="50" t="s">
        <v>265</v>
      </c>
      <c r="E17" s="415"/>
      <c r="F17" s="380"/>
      <c r="G17" s="65">
        <f>'[1]scoring vragenlijst'!G17</f>
        <v>6</v>
      </c>
      <c r="H17" s="64"/>
      <c r="I17" s="392"/>
      <c r="J17" s="53"/>
      <c r="N17" s="119" t="s">
        <v>276</v>
      </c>
      <c r="O17" s="118">
        <f>R17/$Q$17</f>
        <v>0.5</v>
      </c>
      <c r="P17" s="118"/>
      <c r="Q17" s="117">
        <f>SUM(Q18:Q25)</f>
        <v>1000</v>
      </c>
      <c r="R17" s="116">
        <f>SUM(R18:R25)</f>
        <v>500</v>
      </c>
      <c r="T17" s="52"/>
    </row>
    <row r="18" spans="1:20" ht="21.75" customHeight="1">
      <c r="A18" s="403"/>
      <c r="B18" s="397"/>
      <c r="C18" s="411" t="s">
        <v>275</v>
      </c>
      <c r="D18" s="50" t="s">
        <v>274</v>
      </c>
      <c r="E18" s="415"/>
      <c r="F18" s="380"/>
      <c r="G18" s="68">
        <f>'[1]scoring vragenlijst'!G18</f>
        <v>6</v>
      </c>
      <c r="H18" s="67" t="s">
        <v>182</v>
      </c>
      <c r="I18" s="392"/>
      <c r="J18" s="53"/>
      <c r="N18" s="109" t="s">
        <v>273</v>
      </c>
      <c r="O18" s="107">
        <f>R18/$Q$17</f>
        <v>8.5000000000000006E-2</v>
      </c>
      <c r="P18" s="107">
        <v>0.5</v>
      </c>
      <c r="Q18" s="52">
        <f>F66</f>
        <v>250</v>
      </c>
      <c r="R18" s="106">
        <f>I66</f>
        <v>85</v>
      </c>
      <c r="T18" s="52"/>
    </row>
    <row r="19" spans="1:20" ht="20.25" customHeight="1">
      <c r="A19" s="403"/>
      <c r="B19" s="397"/>
      <c r="C19" s="412"/>
      <c r="D19" s="50" t="s">
        <v>272</v>
      </c>
      <c r="E19" s="415"/>
      <c r="F19" s="380"/>
      <c r="G19" s="65">
        <f>'[1]scoring vragenlijst'!G19</f>
        <v>8</v>
      </c>
      <c r="H19" s="64"/>
      <c r="I19" s="392"/>
      <c r="J19" s="53"/>
      <c r="N19" s="109" t="s">
        <v>271</v>
      </c>
      <c r="O19" s="107">
        <f>R19/$Q$17</f>
        <v>0.16500000000000001</v>
      </c>
      <c r="P19" s="107">
        <v>0.5</v>
      </c>
      <c r="Q19" s="52">
        <f>F70</f>
        <v>250</v>
      </c>
      <c r="R19" s="106">
        <f>I70</f>
        <v>165</v>
      </c>
      <c r="T19" s="52"/>
    </row>
    <row r="20" spans="1:20" ht="18" customHeight="1">
      <c r="A20" s="403"/>
      <c r="B20" s="397"/>
      <c r="C20" s="412"/>
      <c r="D20" s="50" t="s">
        <v>270</v>
      </c>
      <c r="E20" s="415"/>
      <c r="F20" s="380"/>
      <c r="G20" s="65">
        <f>'[1]scoring vragenlijst'!G20</f>
        <v>10</v>
      </c>
      <c r="H20" s="115"/>
      <c r="I20" s="392"/>
      <c r="J20" s="53"/>
      <c r="N20" s="109" t="s">
        <v>269</v>
      </c>
      <c r="O20" s="107">
        <f>R20/$Q$17</f>
        <v>0.16500000000000001</v>
      </c>
      <c r="P20" s="107">
        <v>0.5</v>
      </c>
      <c r="Q20" s="52">
        <f>F74</f>
        <v>250</v>
      </c>
      <c r="R20" s="106">
        <f>I74</f>
        <v>165</v>
      </c>
      <c r="T20" s="52"/>
    </row>
    <row r="21" spans="1:20" ht="18" customHeight="1">
      <c r="A21" s="403"/>
      <c r="B21" s="397"/>
      <c r="C21" s="412"/>
      <c r="D21" s="50" t="s">
        <v>268</v>
      </c>
      <c r="E21" s="415"/>
      <c r="F21" s="380"/>
      <c r="G21" s="111"/>
      <c r="H21" s="113"/>
      <c r="I21" s="392"/>
      <c r="J21" s="53"/>
      <c r="N21" s="109"/>
      <c r="O21" s="107"/>
      <c r="P21" s="107"/>
      <c r="R21" s="106"/>
      <c r="T21" s="52"/>
    </row>
    <row r="22" spans="1:20" ht="18" customHeight="1">
      <c r="A22" s="403"/>
      <c r="B22" s="397"/>
      <c r="C22" s="412"/>
      <c r="D22" s="112" t="s">
        <v>42</v>
      </c>
      <c r="E22" s="415"/>
      <c r="F22" s="380"/>
      <c r="G22" s="111"/>
      <c r="H22" s="113"/>
      <c r="I22" s="392"/>
      <c r="J22" s="53"/>
      <c r="N22" s="109"/>
      <c r="O22" s="107"/>
      <c r="P22" s="107"/>
      <c r="R22" s="106"/>
      <c r="T22" s="52"/>
    </row>
    <row r="23" spans="1:20" ht="30">
      <c r="A23" s="403"/>
      <c r="B23" s="397"/>
      <c r="C23" s="412"/>
      <c r="D23" s="114" t="s">
        <v>267</v>
      </c>
      <c r="E23" s="415"/>
      <c r="F23" s="380"/>
      <c r="G23" s="111"/>
      <c r="H23" s="113"/>
      <c r="I23" s="392"/>
      <c r="J23" s="53"/>
      <c r="N23" s="109"/>
      <c r="O23" s="107"/>
      <c r="P23" s="107"/>
      <c r="R23" s="106"/>
      <c r="T23" s="52"/>
    </row>
    <row r="24" spans="1:20" ht="18" customHeight="1">
      <c r="A24" s="403"/>
      <c r="B24" s="397"/>
      <c r="C24" s="412"/>
      <c r="D24" s="112" t="s">
        <v>266</v>
      </c>
      <c r="E24" s="415"/>
      <c r="F24" s="380"/>
      <c r="G24" s="111"/>
      <c r="H24" s="110" t="s">
        <v>260</v>
      </c>
      <c r="I24" s="392"/>
      <c r="J24" s="53" t="b">
        <f>NOT(H24="(te preciseren)")</f>
        <v>1</v>
      </c>
      <c r="N24" s="109"/>
      <c r="O24" s="107"/>
      <c r="P24" s="107"/>
      <c r="R24" s="106"/>
      <c r="T24" s="52"/>
    </row>
    <row r="25" spans="1:20" ht="19.5" customHeight="1">
      <c r="A25" s="403"/>
      <c r="B25" s="397"/>
      <c r="C25" s="413"/>
      <c r="D25" s="50" t="s">
        <v>265</v>
      </c>
      <c r="E25" s="416"/>
      <c r="F25" s="391"/>
      <c r="G25" s="65">
        <f>'[1]scoring vragenlijst'!G25</f>
        <v>6</v>
      </c>
      <c r="H25" s="64"/>
      <c r="I25" s="392"/>
      <c r="N25" s="108" t="s">
        <v>264</v>
      </c>
      <c r="O25" s="107">
        <f>R25/$Q$17</f>
        <v>8.5000000000000006E-2</v>
      </c>
      <c r="P25" s="107">
        <v>0.5</v>
      </c>
      <c r="Q25" s="52">
        <f>F78</f>
        <v>250</v>
      </c>
      <c r="R25" s="106">
        <f>I78</f>
        <v>85</v>
      </c>
      <c r="T25" s="52"/>
    </row>
    <row r="26" spans="1:20" ht="75">
      <c r="A26" s="403"/>
      <c r="B26" s="397"/>
      <c r="C26" s="104" t="s">
        <v>263</v>
      </c>
      <c r="D26" s="103" t="s">
        <v>261</v>
      </c>
      <c r="E26" s="102"/>
      <c r="F26" s="101"/>
      <c r="G26" s="100"/>
      <c r="H26" s="99" t="s">
        <v>260</v>
      </c>
      <c r="I26" s="98"/>
      <c r="J26" s="97"/>
      <c r="N26" s="89"/>
      <c r="O26" s="105">
        <f>100%-SUM(O18:O25)</f>
        <v>0.5</v>
      </c>
      <c r="P26" s="89"/>
      <c r="T26" s="52"/>
    </row>
    <row r="27" spans="1:20" ht="165">
      <c r="A27" s="404"/>
      <c r="B27" s="398"/>
      <c r="C27" s="104" t="s">
        <v>262</v>
      </c>
      <c r="D27" s="103" t="s">
        <v>261</v>
      </c>
      <c r="E27" s="102"/>
      <c r="F27" s="101"/>
      <c r="G27" s="100"/>
      <c r="H27" s="99" t="s">
        <v>260</v>
      </c>
      <c r="I27" s="98"/>
      <c r="J27" s="97"/>
      <c r="N27" s="89" t="s">
        <v>259</v>
      </c>
      <c r="O27" s="89">
        <f>IF(H56="X",3,IF(H57="x",8,IF(H58="x",16,24)))</f>
        <v>16</v>
      </c>
      <c r="P27" s="89"/>
      <c r="T27" s="52"/>
    </row>
    <row r="28" spans="1:20" ht="15" customHeight="1">
      <c r="A28" s="402" t="s">
        <v>49</v>
      </c>
      <c r="B28" s="396" t="s">
        <v>258</v>
      </c>
      <c r="C28" s="70" t="s">
        <v>188</v>
      </c>
      <c r="D28" s="70" t="s">
        <v>257</v>
      </c>
      <c r="E28" s="409" t="s">
        <v>232</v>
      </c>
      <c r="F28" s="417">
        <f>VLOOKUP(E28,$K$2:$L$6,2)</f>
        <v>150</v>
      </c>
      <c r="G28" s="68">
        <f>'[1]scoring vragenlijst'!G28</f>
        <v>0</v>
      </c>
      <c r="H28" s="67"/>
      <c r="I28" s="392">
        <f>IF(H28="x",G28,IF(H29="x",G29,IF(H30="x",G30,IF(H31="x",G31,IF(H32="x",G32,"à compléter")))))</f>
        <v>37</v>
      </c>
      <c r="N28" s="89"/>
      <c r="O28" s="89" t="s">
        <v>256</v>
      </c>
      <c r="P28" s="89"/>
      <c r="Q28" s="52" t="s">
        <v>255</v>
      </c>
      <c r="R28" s="52" t="s">
        <v>254</v>
      </c>
      <c r="T28" s="52"/>
    </row>
    <row r="29" spans="1:20" ht="15" customHeight="1">
      <c r="A29" s="403"/>
      <c r="B29" s="397"/>
      <c r="C29" s="50" t="s">
        <v>184</v>
      </c>
      <c r="D29" s="50" t="s">
        <v>253</v>
      </c>
      <c r="E29" s="410"/>
      <c r="F29" s="418"/>
      <c r="G29" s="65">
        <f>'[1]scoring vragenlijst'!G29</f>
        <v>37</v>
      </c>
      <c r="H29" s="64" t="s">
        <v>182</v>
      </c>
      <c r="I29" s="392"/>
      <c r="N29" s="89" t="s">
        <v>252</v>
      </c>
      <c r="O29" s="89">
        <f>IF(H66="x",G66,IF(H67="x",G67,IF(H68="x",G68,G69)))</f>
        <v>85</v>
      </c>
      <c r="P29" s="89"/>
      <c r="Q29" s="52">
        <f>G66</f>
        <v>0</v>
      </c>
      <c r="R29" s="52">
        <f>G69</f>
        <v>250</v>
      </c>
      <c r="S29" s="52">
        <f>R29-O29</f>
        <v>165</v>
      </c>
      <c r="T29" s="52"/>
    </row>
    <row r="30" spans="1:20">
      <c r="A30" s="403"/>
      <c r="B30" s="397"/>
      <c r="C30" s="50" t="s">
        <v>181</v>
      </c>
      <c r="D30" s="50" t="s">
        <v>251</v>
      </c>
      <c r="E30" s="410"/>
      <c r="F30" s="418"/>
      <c r="G30" s="65">
        <f>'[1]scoring vragenlijst'!G30</f>
        <v>75</v>
      </c>
      <c r="H30" s="64"/>
      <c r="I30" s="392"/>
      <c r="N30" s="89"/>
      <c r="O30" s="89"/>
      <c r="P30" s="89"/>
      <c r="T30" s="52"/>
    </row>
    <row r="31" spans="1:20">
      <c r="A31" s="403"/>
      <c r="B31" s="397"/>
      <c r="C31" s="50" t="s">
        <v>179</v>
      </c>
      <c r="D31" s="50" t="s">
        <v>250</v>
      </c>
      <c r="E31" s="410"/>
      <c r="F31" s="418"/>
      <c r="G31" s="65">
        <f>'[1]scoring vragenlijst'!G31</f>
        <v>112</v>
      </c>
      <c r="H31" s="64"/>
      <c r="I31" s="392"/>
      <c r="N31" s="89"/>
      <c r="O31" s="89"/>
      <c r="P31" s="89"/>
      <c r="T31" s="52"/>
    </row>
    <row r="32" spans="1:20">
      <c r="A32" s="403"/>
      <c r="B32" s="398"/>
      <c r="C32" s="50" t="s">
        <v>218</v>
      </c>
      <c r="D32" s="62" t="s">
        <v>249</v>
      </c>
      <c r="E32" s="96"/>
      <c r="F32" s="419"/>
      <c r="G32" s="65">
        <f>'[1]scoring vragenlijst'!G32</f>
        <v>150</v>
      </c>
      <c r="H32" s="60"/>
      <c r="I32" s="392"/>
      <c r="N32" s="89"/>
      <c r="O32" s="89"/>
      <c r="P32" s="89"/>
      <c r="T32" s="52"/>
    </row>
    <row r="33" spans="1:16" ht="14.45" customHeight="1">
      <c r="A33" s="403"/>
      <c r="B33" s="396" t="s">
        <v>248</v>
      </c>
      <c r="C33" s="70" t="s">
        <v>188</v>
      </c>
      <c r="D33" s="50" t="s">
        <v>225</v>
      </c>
      <c r="E33" s="405" t="s">
        <v>243</v>
      </c>
      <c r="F33" s="380">
        <f>VLOOKUP(E33,$K$2:$L$6,2)</f>
        <v>60</v>
      </c>
      <c r="G33" s="68">
        <f>'[1]scoring vragenlijst'!G33</f>
        <v>0</v>
      </c>
      <c r="H33" s="67"/>
      <c r="I33" s="392">
        <f>IF(H33="x",G33,IF(H34="x",G34,IF(H35="x",G35,"à compléter")))</f>
        <v>30</v>
      </c>
      <c r="N33" s="88"/>
      <c r="O33" s="89"/>
      <c r="P33" s="89"/>
    </row>
    <row r="34" spans="1:16">
      <c r="A34" s="403"/>
      <c r="B34" s="397"/>
      <c r="C34" s="50" t="s">
        <v>184</v>
      </c>
      <c r="D34" s="50" t="s">
        <v>247</v>
      </c>
      <c r="E34" s="405"/>
      <c r="F34" s="380"/>
      <c r="G34" s="65">
        <f>'[1]scoring vragenlijst'!G34</f>
        <v>30</v>
      </c>
      <c r="H34" s="64" t="s">
        <v>182</v>
      </c>
      <c r="I34" s="392"/>
      <c r="N34" s="88"/>
      <c r="O34" s="89"/>
      <c r="P34" s="89"/>
    </row>
    <row r="35" spans="1:16" ht="15" customHeight="1">
      <c r="A35" s="403"/>
      <c r="B35" s="398"/>
      <c r="C35" s="50" t="s">
        <v>181</v>
      </c>
      <c r="D35" s="50" t="s">
        <v>246</v>
      </c>
      <c r="E35" s="405"/>
      <c r="F35" s="380"/>
      <c r="G35" s="65">
        <f>'[1]scoring vragenlijst'!G35</f>
        <v>60</v>
      </c>
      <c r="H35" s="64"/>
      <c r="I35" s="392"/>
      <c r="N35" s="88"/>
      <c r="O35" s="89"/>
      <c r="P35" s="89"/>
    </row>
    <row r="36" spans="1:16">
      <c r="A36" s="403"/>
      <c r="B36" s="396" t="s">
        <v>245</v>
      </c>
      <c r="C36" s="70" t="s">
        <v>188</v>
      </c>
      <c r="D36" s="70" t="s">
        <v>244</v>
      </c>
      <c r="E36" s="437" t="s">
        <v>243</v>
      </c>
      <c r="F36" s="390">
        <f>VLOOKUP(E36,$K$2:$L$6,2)</f>
        <v>60</v>
      </c>
      <c r="G36" s="68">
        <f>'[1]scoring vragenlijst'!G36</f>
        <v>0</v>
      </c>
      <c r="H36" s="67"/>
      <c r="I36" s="392">
        <f>IF(H36="x",G36,IF(H37="x",G37,IF(H38="x",G38,IF(H39="x",G39,"à compléter"))))</f>
        <v>20</v>
      </c>
      <c r="N36" s="88"/>
      <c r="O36" s="89"/>
      <c r="P36" s="89"/>
    </row>
    <row r="37" spans="1:16">
      <c r="A37" s="403"/>
      <c r="B37" s="397"/>
      <c r="C37" s="50" t="s">
        <v>184</v>
      </c>
      <c r="D37" s="50" t="s">
        <v>242</v>
      </c>
      <c r="E37" s="405"/>
      <c r="F37" s="380"/>
      <c r="G37" s="65">
        <f>'[1]scoring vragenlijst'!G37</f>
        <v>20</v>
      </c>
      <c r="H37" s="64" t="s">
        <v>182</v>
      </c>
      <c r="I37" s="392"/>
      <c r="J37" s="53">
        <f>IF(H36="x",1500,IF(H37="x",3000,IF(H38="x",5000,1000000000000)))</f>
        <v>3000</v>
      </c>
      <c r="N37" s="88"/>
      <c r="O37" s="89"/>
      <c r="P37" s="89"/>
    </row>
    <row r="38" spans="1:16" ht="15" customHeight="1">
      <c r="A38" s="403"/>
      <c r="B38" s="397"/>
      <c r="C38" s="50" t="s">
        <v>181</v>
      </c>
      <c r="D38" s="50" t="s">
        <v>241</v>
      </c>
      <c r="E38" s="405"/>
      <c r="F38" s="380"/>
      <c r="G38" s="65">
        <f>'[1]scoring vragenlijst'!G38</f>
        <v>40</v>
      </c>
      <c r="H38" s="64"/>
      <c r="I38" s="392"/>
      <c r="J38" s="53"/>
      <c r="N38" s="95"/>
      <c r="O38" s="87"/>
      <c r="P38" s="87"/>
    </row>
    <row r="39" spans="1:16">
      <c r="A39" s="403"/>
      <c r="B39" s="398"/>
      <c r="C39" s="63" t="s">
        <v>179</v>
      </c>
      <c r="D39" s="63" t="s">
        <v>240</v>
      </c>
      <c r="E39" s="438"/>
      <c r="F39" s="391"/>
      <c r="G39" s="65">
        <f>'[1]scoring vragenlijst'!G39</f>
        <v>60</v>
      </c>
      <c r="H39" s="60"/>
      <c r="I39" s="392"/>
      <c r="J39" s="53"/>
      <c r="N39" s="88"/>
      <c r="O39" s="89"/>
      <c r="P39" s="89"/>
    </row>
    <row r="40" spans="1:16">
      <c r="A40" s="403"/>
      <c r="B40" s="396" t="s">
        <v>239</v>
      </c>
      <c r="C40" s="50" t="s">
        <v>188</v>
      </c>
      <c r="D40" s="50" t="s">
        <v>238</v>
      </c>
      <c r="E40" s="94"/>
      <c r="F40" s="94"/>
      <c r="G40" s="94"/>
      <c r="H40" s="64"/>
      <c r="I40" s="90"/>
      <c r="J40" s="53"/>
      <c r="N40" s="88"/>
      <c r="O40" s="89"/>
      <c r="P40" s="89"/>
    </row>
    <row r="41" spans="1:16" ht="14.45" customHeight="1">
      <c r="A41" s="403"/>
      <c r="B41" s="397"/>
      <c r="C41" s="50" t="s">
        <v>184</v>
      </c>
      <c r="D41" s="50" t="s">
        <v>237</v>
      </c>
      <c r="E41" s="93"/>
      <c r="F41" s="93"/>
      <c r="G41" s="92"/>
      <c r="H41" s="64" t="s">
        <v>182</v>
      </c>
      <c r="I41" s="90">
        <f>IF(J37-J41&lt;J45,"revenus insuffisants",0)</f>
        <v>0</v>
      </c>
      <c r="J41" s="53">
        <f>IF(H40="x",750,IF(H41="x",1500,IF(H42="x",2500,4000)))</f>
        <v>1500</v>
      </c>
      <c r="N41" s="88"/>
      <c r="O41" s="89"/>
      <c r="P41" s="89"/>
    </row>
    <row r="42" spans="1:16" ht="15" customHeight="1">
      <c r="A42" s="403"/>
      <c r="B42" s="397"/>
      <c r="C42" s="50" t="s">
        <v>181</v>
      </c>
      <c r="D42" s="50" t="s">
        <v>236</v>
      </c>
      <c r="E42" s="93"/>
      <c r="F42" s="93"/>
      <c r="G42" s="92"/>
      <c r="H42" s="64"/>
      <c r="I42" s="90"/>
      <c r="J42" s="53"/>
      <c r="N42" s="88"/>
      <c r="O42" s="89"/>
      <c r="P42" s="89"/>
    </row>
    <row r="43" spans="1:16" ht="15" customHeight="1">
      <c r="A43" s="403"/>
      <c r="B43" s="398"/>
      <c r="C43" s="50" t="s">
        <v>179</v>
      </c>
      <c r="D43" s="50" t="s">
        <v>235</v>
      </c>
      <c r="E43" s="91"/>
      <c r="F43" s="91"/>
      <c r="G43" s="91"/>
      <c r="H43" s="64"/>
      <c r="I43" s="90"/>
      <c r="J43" s="53"/>
      <c r="N43" s="88"/>
      <c r="O43" s="89"/>
      <c r="P43" s="89"/>
    </row>
    <row r="44" spans="1:16">
      <c r="A44" s="403"/>
      <c r="B44" s="396" t="s">
        <v>234</v>
      </c>
      <c r="C44" s="70" t="s">
        <v>188</v>
      </c>
      <c r="D44" s="70" t="s">
        <v>233</v>
      </c>
      <c r="E44" s="399" t="s">
        <v>232</v>
      </c>
      <c r="F44" s="390">
        <f>VLOOKUP(E44,$K$2:$L$6,2)</f>
        <v>150</v>
      </c>
      <c r="G44" s="68">
        <f>'[1]scoring vragenlijst'!G44</f>
        <v>0</v>
      </c>
      <c r="H44" s="67" t="s">
        <v>182</v>
      </c>
      <c r="I44" s="392">
        <f>IF(H44="x",G44,IF(H45="x",G45,IF(H46="x",G46,IF(H47="x",G47,"à compléter"))))</f>
        <v>0</v>
      </c>
      <c r="J44" s="53"/>
      <c r="N44" s="88"/>
      <c r="O44" s="89"/>
      <c r="P44" s="89"/>
    </row>
    <row r="45" spans="1:16">
      <c r="A45" s="403"/>
      <c r="B45" s="397"/>
      <c r="C45" s="50" t="s">
        <v>184</v>
      </c>
      <c r="D45" s="50" t="s">
        <v>231</v>
      </c>
      <c r="E45" s="400"/>
      <c r="F45" s="380"/>
      <c r="G45" s="65">
        <f>'[1]scoring vragenlijst'!G45</f>
        <v>45</v>
      </c>
      <c r="H45" s="64"/>
      <c r="I45" s="392"/>
      <c r="J45" s="53">
        <f>IF(H44="x",250,IF(H45="x",500,IF(H46="x",1000,4000)))</f>
        <v>250</v>
      </c>
      <c r="N45" s="88"/>
      <c r="O45" s="89"/>
      <c r="P45" s="89"/>
    </row>
    <row r="46" spans="1:16" ht="15" customHeight="1">
      <c r="A46" s="403"/>
      <c r="B46" s="397"/>
      <c r="C46" s="50" t="s">
        <v>181</v>
      </c>
      <c r="D46" s="50" t="s">
        <v>230</v>
      </c>
      <c r="E46" s="400"/>
      <c r="F46" s="380"/>
      <c r="G46" s="65">
        <f>'[1]scoring vragenlijst'!G46</f>
        <v>105</v>
      </c>
      <c r="H46" s="64"/>
      <c r="I46" s="392"/>
      <c r="N46" s="384"/>
      <c r="O46" s="87"/>
      <c r="P46" s="87"/>
    </row>
    <row r="47" spans="1:16">
      <c r="A47" s="403"/>
      <c r="B47" s="398"/>
      <c r="C47" s="63" t="s">
        <v>179</v>
      </c>
      <c r="D47" s="63" t="s">
        <v>229</v>
      </c>
      <c r="E47" s="401"/>
      <c r="F47" s="391"/>
      <c r="G47" s="65">
        <f>'[1]scoring vragenlijst'!G47</f>
        <v>150</v>
      </c>
      <c r="H47" s="60"/>
      <c r="I47" s="392"/>
      <c r="N47" s="384"/>
      <c r="O47" s="87"/>
      <c r="P47" s="87"/>
    </row>
    <row r="48" spans="1:16" ht="22.5" customHeight="1">
      <c r="A48" s="403"/>
      <c r="B48" s="397" t="s">
        <v>228</v>
      </c>
      <c r="C48" s="50" t="s">
        <v>188</v>
      </c>
      <c r="D48" s="50" t="s">
        <v>227</v>
      </c>
      <c r="E48" s="383" t="s">
        <v>226</v>
      </c>
      <c r="F48" s="380">
        <f>VLOOKUP(E48,$K$2:$L$6,2)</f>
        <v>100</v>
      </c>
      <c r="G48" s="68">
        <f>'[1]scoring vragenlijst'!G48</f>
        <v>0</v>
      </c>
      <c r="H48" s="67"/>
      <c r="I48" s="392">
        <f>IF(H48="x",G48,IF(H49="x",G49,IF(H50="x",G50,"à compléter")))</f>
        <v>50</v>
      </c>
      <c r="N48" s="384"/>
      <c r="O48" s="87"/>
      <c r="P48" s="87"/>
    </row>
    <row r="49" spans="1:16" ht="22.5" customHeight="1">
      <c r="A49" s="403"/>
      <c r="B49" s="397"/>
      <c r="C49" s="50" t="s">
        <v>184</v>
      </c>
      <c r="D49" s="50" t="s">
        <v>225</v>
      </c>
      <c r="E49" s="383"/>
      <c r="F49" s="380"/>
      <c r="G49" s="65">
        <f>'[1]scoring vragenlijst'!G49</f>
        <v>50</v>
      </c>
      <c r="H49" s="64" t="s">
        <v>182</v>
      </c>
      <c r="I49" s="392"/>
      <c r="N49" s="384"/>
      <c r="O49" s="87"/>
      <c r="P49" s="87"/>
    </row>
    <row r="50" spans="1:16" ht="23.25" customHeight="1">
      <c r="A50" s="404"/>
      <c r="B50" s="397"/>
      <c r="C50" s="50" t="s">
        <v>181</v>
      </c>
      <c r="D50" s="50" t="s">
        <v>224</v>
      </c>
      <c r="E50" s="383"/>
      <c r="F50" s="380"/>
      <c r="G50" s="65">
        <f>'[1]scoring vragenlijst'!G50</f>
        <v>100</v>
      </c>
      <c r="H50" s="60"/>
      <c r="I50" s="392"/>
      <c r="N50" s="384"/>
      <c r="O50" s="87"/>
      <c r="P50" s="87"/>
    </row>
    <row r="51" spans="1:16">
      <c r="A51" s="393" t="s">
        <v>79</v>
      </c>
      <c r="B51" s="396" t="s">
        <v>223</v>
      </c>
      <c r="C51" s="70" t="s">
        <v>188</v>
      </c>
      <c r="D51" s="70" t="s">
        <v>222</v>
      </c>
      <c r="E51" s="387" t="s">
        <v>214</v>
      </c>
      <c r="F51" s="390">
        <f>VLOOKUP(E51,$K$2:$L$6,2)</f>
        <v>125</v>
      </c>
      <c r="G51" s="68">
        <f>'[1]scoring vragenlijst'!G51</f>
        <v>0</v>
      </c>
      <c r="H51" s="67"/>
      <c r="I51" s="392">
        <f>IF(H51="x",G51,IF(H52="x",G52,IF(H53="x",G53,IF(H54="x",G54,IF(H55="x",G55,"à compléter")))))</f>
        <v>87</v>
      </c>
      <c r="N51" s="384"/>
      <c r="O51" s="87"/>
      <c r="P51" s="87"/>
    </row>
    <row r="52" spans="1:16">
      <c r="A52" s="394"/>
      <c r="B52" s="397"/>
      <c r="C52" s="50" t="s">
        <v>184</v>
      </c>
      <c r="D52" s="50" t="s">
        <v>221</v>
      </c>
      <c r="E52" s="388"/>
      <c r="F52" s="380"/>
      <c r="G52" s="65">
        <f>'[1]scoring vragenlijst'!G52</f>
        <v>87</v>
      </c>
      <c r="H52" s="64" t="s">
        <v>182</v>
      </c>
      <c r="I52" s="392"/>
      <c r="N52" s="384"/>
      <c r="O52" s="87"/>
      <c r="P52" s="87"/>
    </row>
    <row r="53" spans="1:16">
      <c r="A53" s="394"/>
      <c r="B53" s="397"/>
      <c r="C53" s="50" t="s">
        <v>181</v>
      </c>
      <c r="D53" s="50" t="s">
        <v>220</v>
      </c>
      <c r="E53" s="388"/>
      <c r="F53" s="380"/>
      <c r="G53" s="65">
        <f>'[1]scoring vragenlijst'!G53</f>
        <v>125</v>
      </c>
      <c r="H53" s="64"/>
      <c r="I53" s="392"/>
      <c r="N53" s="88"/>
      <c r="O53" s="87"/>
      <c r="P53" s="87"/>
    </row>
    <row r="54" spans="1:16" ht="15" customHeight="1">
      <c r="A54" s="394"/>
      <c r="B54" s="397"/>
      <c r="C54" s="50" t="s">
        <v>179</v>
      </c>
      <c r="D54" s="50" t="s">
        <v>219</v>
      </c>
      <c r="E54" s="388"/>
      <c r="F54" s="380"/>
      <c r="G54" s="65">
        <f>'[1]scoring vragenlijst'!G54</f>
        <v>19</v>
      </c>
      <c r="H54" s="64"/>
      <c r="I54" s="392"/>
      <c r="N54" s="88"/>
      <c r="O54" s="87"/>
      <c r="P54" s="87"/>
    </row>
    <row r="55" spans="1:16">
      <c r="A55" s="394"/>
      <c r="B55" s="398"/>
      <c r="C55" s="63" t="s">
        <v>218</v>
      </c>
      <c r="D55" s="63" t="s">
        <v>217</v>
      </c>
      <c r="E55" s="389"/>
      <c r="F55" s="391"/>
      <c r="G55" s="65">
        <f>'[1]scoring vragenlijst'!G55</f>
        <v>37</v>
      </c>
      <c r="H55" s="60"/>
      <c r="I55" s="392"/>
      <c r="N55" s="88"/>
      <c r="O55" s="87"/>
      <c r="P55" s="87"/>
    </row>
    <row r="56" spans="1:16" ht="22.5" customHeight="1">
      <c r="A56" s="394"/>
      <c r="B56" s="396" t="s">
        <v>216</v>
      </c>
      <c r="C56" s="70" t="s">
        <v>188</v>
      </c>
      <c r="D56" s="70" t="s">
        <v>215</v>
      </c>
      <c r="E56" s="387" t="s">
        <v>214</v>
      </c>
      <c r="F56" s="390">
        <f>VLOOKUP(E56,$K$2:$L$6,2)</f>
        <v>125</v>
      </c>
      <c r="G56" s="68">
        <f>'[1]scoring vragenlijst'!G56</f>
        <v>0</v>
      </c>
      <c r="H56" s="67"/>
      <c r="I56" s="392">
        <f>IF(H56="x",G56,IF(H57="x",G57,IF(H58="x",G58,IF(H59="x",G59,"à compléter"))))</f>
        <v>87</v>
      </c>
    </row>
    <row r="57" spans="1:16" ht="22.5" customHeight="1">
      <c r="A57" s="394"/>
      <c r="B57" s="397"/>
      <c r="C57" s="50" t="s">
        <v>184</v>
      </c>
      <c r="D57" s="50" t="s">
        <v>335</v>
      </c>
      <c r="E57" s="388"/>
      <c r="F57" s="380"/>
      <c r="G57" s="65">
        <f>'[1]scoring vragenlijst'!G57</f>
        <v>37</v>
      </c>
      <c r="H57" s="64"/>
      <c r="I57" s="392"/>
    </row>
    <row r="58" spans="1:16" ht="22.5" customHeight="1">
      <c r="A58" s="394"/>
      <c r="B58" s="397"/>
      <c r="C58" s="50" t="s">
        <v>181</v>
      </c>
      <c r="D58" s="50" t="s">
        <v>336</v>
      </c>
      <c r="E58" s="388"/>
      <c r="F58" s="380"/>
      <c r="G58" s="65">
        <f>'[1]scoring vragenlijst'!G58</f>
        <v>87</v>
      </c>
      <c r="H58" s="64" t="s">
        <v>182</v>
      </c>
      <c r="I58" s="392"/>
    </row>
    <row r="59" spans="1:16" ht="22.5" customHeight="1">
      <c r="A59" s="395"/>
      <c r="B59" s="398"/>
      <c r="C59" s="63" t="s">
        <v>179</v>
      </c>
      <c r="D59" s="63" t="s">
        <v>337</v>
      </c>
      <c r="E59" s="389"/>
      <c r="F59" s="391"/>
      <c r="G59" s="61">
        <f>'[1]scoring vragenlijst'!G59</f>
        <v>125</v>
      </c>
      <c r="H59" s="60"/>
      <c r="I59" s="392"/>
    </row>
    <row r="60" spans="1:16">
      <c r="A60" s="85"/>
      <c r="E60" s="56" t="s">
        <v>177</v>
      </c>
      <c r="F60" s="86">
        <f>SUM(F2:F59)</f>
        <v>1000</v>
      </c>
      <c r="I60" s="58">
        <f>IF(COUNTIF(I2:I59,"à compléter")&gt;=1,"vous avez omis de répondre à au moins une question",(IF(I41="revenus insuffisants","revenus insuffisants",SUM(I2:I59))))</f>
        <v>323</v>
      </c>
    </row>
    <row r="61" spans="1:16" ht="15.75" hidden="1" customHeight="1" thickBot="1">
      <c r="A61" s="85"/>
      <c r="E61" s="56"/>
      <c r="F61" s="86"/>
    </row>
    <row r="62" spans="1:16" ht="15" hidden="1" customHeight="1" thickTop="1" thickBot="1">
      <c r="A62" s="85"/>
      <c r="B62" s="385" t="s">
        <v>176</v>
      </c>
      <c r="C62" s="386"/>
      <c r="D62" s="84" t="str">
        <f>IF(I60="nog min 1 vraag te beantwoorden","geen profielbepaling mogelijk",IF(I60="inkomen onvoldoende","geen profielbepaling mogelijk",VLOOKUP(I60,'[1]scoring vragenlijst'!$E$65:$G$68,3)))</f>
        <v>b. neutraal</v>
      </c>
      <c r="G62" s="83">
        <f>VLOOKUP(I60,'[1]scoring vragenlijst'!E65:H68,4)</f>
        <v>2</v>
      </c>
    </row>
    <row r="63" spans="1:16" ht="15.75" hidden="1" customHeight="1" thickTop="1"/>
    <row r="64" spans="1:16" ht="15" customHeight="1"/>
    <row r="65" spans="1:12" ht="30">
      <c r="A65" s="82"/>
      <c r="B65" s="81" t="s">
        <v>213</v>
      </c>
      <c r="C65" s="381" t="s">
        <v>212</v>
      </c>
      <c r="D65" s="382"/>
      <c r="E65" s="80" t="s">
        <v>211</v>
      </c>
      <c r="F65" s="79" t="s">
        <v>210</v>
      </c>
      <c r="G65" s="79" t="s">
        <v>209</v>
      </c>
      <c r="H65" s="79" t="s">
        <v>208</v>
      </c>
      <c r="I65" s="78" t="s">
        <v>207</v>
      </c>
    </row>
    <row r="66" spans="1:12" ht="28.5" customHeight="1">
      <c r="A66" s="426" t="s">
        <v>206</v>
      </c>
      <c r="B66" s="77">
        <v>11</v>
      </c>
      <c r="C66" s="70" t="s">
        <v>188</v>
      </c>
      <c r="D66" s="69" t="s">
        <v>205</v>
      </c>
      <c r="E66" s="429" t="s">
        <v>186</v>
      </c>
      <c r="F66" s="390">
        <f>VLOOKUP(E66,$K$71:$L$71,2)</f>
        <v>250</v>
      </c>
      <c r="G66" s="68">
        <f>'[1]scoring vragenlijst'!G72</f>
        <v>0</v>
      </c>
      <c r="H66" s="67"/>
      <c r="I66" s="392">
        <f>IF(H66="x",G66,IF(H67="x",G67,IF(H68="x",G68,IF(H69="x",G69,"à compléter"))))</f>
        <v>85</v>
      </c>
    </row>
    <row r="67" spans="1:12" ht="28.5" customHeight="1">
      <c r="A67" s="427"/>
      <c r="B67" s="422" t="s">
        <v>204</v>
      </c>
      <c r="C67" s="50" t="s">
        <v>184</v>
      </c>
      <c r="D67" s="72" t="s">
        <v>203</v>
      </c>
      <c r="E67" s="430"/>
      <c r="F67" s="380"/>
      <c r="G67" s="65">
        <f>'[1]scoring vragenlijst'!G73</f>
        <v>85</v>
      </c>
      <c r="H67" s="64" t="s">
        <v>182</v>
      </c>
      <c r="I67" s="392"/>
    </row>
    <row r="68" spans="1:12" ht="28.5" customHeight="1">
      <c r="A68" s="427"/>
      <c r="B68" s="422"/>
      <c r="C68" s="50" t="s">
        <v>181</v>
      </c>
      <c r="D68" s="72" t="s">
        <v>338</v>
      </c>
      <c r="E68" s="430"/>
      <c r="F68" s="380"/>
      <c r="G68" s="65">
        <f>'[1]scoring vragenlijst'!G74</f>
        <v>165</v>
      </c>
      <c r="H68" s="64"/>
      <c r="I68" s="392"/>
    </row>
    <row r="69" spans="1:12" ht="28.5" customHeight="1" thickBot="1">
      <c r="A69" s="427"/>
      <c r="B69" s="423"/>
      <c r="C69" s="63" t="s">
        <v>179</v>
      </c>
      <c r="D69" s="62" t="s">
        <v>202</v>
      </c>
      <c r="E69" s="431"/>
      <c r="F69" s="391"/>
      <c r="G69" s="65">
        <f>'[1]scoring vragenlijst'!G75</f>
        <v>250</v>
      </c>
      <c r="H69" s="60"/>
      <c r="I69" s="392"/>
    </row>
    <row r="70" spans="1:12" ht="28.5" customHeight="1" thickBot="1">
      <c r="A70" s="427"/>
      <c r="B70" s="71">
        <v>12</v>
      </c>
      <c r="C70" s="70" t="s">
        <v>188</v>
      </c>
      <c r="D70" s="66" t="s">
        <v>201</v>
      </c>
      <c r="E70" s="429" t="s">
        <v>186</v>
      </c>
      <c r="F70" s="390">
        <f>VLOOKUP(E70,$K$71:$L$71,2)</f>
        <v>250</v>
      </c>
      <c r="G70" s="68">
        <f>'[1]scoring vragenlijst'!G76</f>
        <v>250</v>
      </c>
      <c r="H70" s="67"/>
      <c r="I70" s="392">
        <f>IF(H70="x",G70,IF(H71="x",G71,IF(H72="x",G72,IF(H73="x",G73,"à compléter"))))</f>
        <v>165</v>
      </c>
      <c r="K70" s="76" t="s">
        <v>200</v>
      </c>
      <c r="L70" s="75" t="s">
        <v>199</v>
      </c>
    </row>
    <row r="71" spans="1:12" ht="28.5" customHeight="1" thickBot="1">
      <c r="A71" s="427"/>
      <c r="B71" s="424" t="s">
        <v>198</v>
      </c>
      <c r="C71" s="50" t="s">
        <v>184</v>
      </c>
      <c r="D71" s="72" t="s">
        <v>197</v>
      </c>
      <c r="E71" s="430"/>
      <c r="F71" s="380"/>
      <c r="G71" s="65">
        <f>'[1]scoring vragenlijst'!G77</f>
        <v>165</v>
      </c>
      <c r="H71" s="64" t="s">
        <v>182</v>
      </c>
      <c r="I71" s="392"/>
      <c r="K71" s="74" t="s">
        <v>196</v>
      </c>
      <c r="L71" s="73">
        <f>'[1]scoring vragenlijst'!N77</f>
        <v>250</v>
      </c>
    </row>
    <row r="72" spans="1:12" ht="28.5" customHeight="1">
      <c r="A72" s="427"/>
      <c r="B72" s="424"/>
      <c r="C72" s="50" t="s">
        <v>181</v>
      </c>
      <c r="D72" s="72" t="s">
        <v>195</v>
      </c>
      <c r="E72" s="430"/>
      <c r="F72" s="380"/>
      <c r="G72" s="65">
        <f>'[1]scoring vragenlijst'!G78</f>
        <v>85</v>
      </c>
      <c r="H72" s="64"/>
      <c r="I72" s="392"/>
    </row>
    <row r="73" spans="1:12" ht="28.5" customHeight="1">
      <c r="A73" s="427"/>
      <c r="B73" s="425"/>
      <c r="C73" s="63" t="s">
        <v>179</v>
      </c>
      <c r="D73" s="72" t="s">
        <v>194</v>
      </c>
      <c r="E73" s="431"/>
      <c r="F73" s="391"/>
      <c r="G73" s="65">
        <f>'[1]scoring vragenlijst'!G79</f>
        <v>0</v>
      </c>
      <c r="H73" s="60"/>
      <c r="I73" s="392"/>
    </row>
    <row r="74" spans="1:12" ht="28.5" customHeight="1">
      <c r="A74" s="427"/>
      <c r="B74" s="71">
        <v>13</v>
      </c>
      <c r="C74" s="70" t="s">
        <v>188</v>
      </c>
      <c r="D74" s="69" t="s">
        <v>193</v>
      </c>
      <c r="E74" s="429" t="s">
        <v>186</v>
      </c>
      <c r="F74" s="390">
        <f>VLOOKUP(E74,$K$71:$L$71,2)</f>
        <v>250</v>
      </c>
      <c r="G74" s="68">
        <f>'[1]scoring vragenlijst'!G80</f>
        <v>250</v>
      </c>
      <c r="H74" s="67"/>
      <c r="I74" s="392">
        <f>IF(H74="x",G74,IF(H75="x",G75,IF(H76="x",G76,IF(H77="x",G77,"à compléter"))))</f>
        <v>165</v>
      </c>
    </row>
    <row r="75" spans="1:12" ht="28.5" customHeight="1">
      <c r="A75" s="427"/>
      <c r="B75" s="424" t="s">
        <v>192</v>
      </c>
      <c r="C75" s="50" t="s">
        <v>184</v>
      </c>
      <c r="D75" s="66" t="s">
        <v>191</v>
      </c>
      <c r="E75" s="430"/>
      <c r="F75" s="380"/>
      <c r="G75" s="65">
        <f>'[1]scoring vragenlijst'!G81</f>
        <v>165</v>
      </c>
      <c r="H75" s="64" t="s">
        <v>182</v>
      </c>
      <c r="I75" s="392"/>
    </row>
    <row r="76" spans="1:12" ht="28.5" customHeight="1">
      <c r="A76" s="427"/>
      <c r="B76" s="424"/>
      <c r="C76" s="50" t="s">
        <v>181</v>
      </c>
      <c r="D76" s="66" t="s">
        <v>190</v>
      </c>
      <c r="E76" s="430"/>
      <c r="F76" s="380"/>
      <c r="G76" s="65">
        <f>'[1]scoring vragenlijst'!G82</f>
        <v>85</v>
      </c>
      <c r="H76" s="64"/>
      <c r="I76" s="392"/>
    </row>
    <row r="77" spans="1:12" ht="28.5" customHeight="1">
      <c r="A77" s="427"/>
      <c r="B77" s="425"/>
      <c r="C77" s="63" t="s">
        <v>179</v>
      </c>
      <c r="D77" s="62" t="s">
        <v>189</v>
      </c>
      <c r="E77" s="431"/>
      <c r="F77" s="391"/>
      <c r="G77" s="65">
        <f>'[1]scoring vragenlijst'!G83</f>
        <v>0</v>
      </c>
      <c r="H77" s="60"/>
      <c r="I77" s="392"/>
    </row>
    <row r="78" spans="1:12" ht="28.5" customHeight="1">
      <c r="A78" s="427"/>
      <c r="B78" s="71">
        <v>14</v>
      </c>
      <c r="C78" s="70" t="s">
        <v>188</v>
      </c>
      <c r="D78" s="69" t="s">
        <v>187</v>
      </c>
      <c r="E78" s="429" t="s">
        <v>186</v>
      </c>
      <c r="F78" s="390">
        <f>VLOOKUP(E78,$K$71:$L$71,2)</f>
        <v>250</v>
      </c>
      <c r="G78" s="68">
        <f>'[1]scoring vragenlijst'!G84</f>
        <v>0</v>
      </c>
      <c r="H78" s="67"/>
      <c r="I78" s="392">
        <f>IF(H78="x",G78,IF(H79="x",G79,IF(H80="x",G80,IF(H81="x",G81,"à compléter"))))</f>
        <v>85</v>
      </c>
    </row>
    <row r="79" spans="1:12" ht="28.5" customHeight="1">
      <c r="A79" s="427"/>
      <c r="B79" s="424" t="s">
        <v>185</v>
      </c>
      <c r="C79" s="50" t="s">
        <v>184</v>
      </c>
      <c r="D79" s="66" t="s">
        <v>183</v>
      </c>
      <c r="E79" s="430"/>
      <c r="F79" s="380"/>
      <c r="G79" s="65">
        <f>'[1]scoring vragenlijst'!G85</f>
        <v>85</v>
      </c>
      <c r="H79" s="64" t="s">
        <v>182</v>
      </c>
      <c r="I79" s="392"/>
    </row>
    <row r="80" spans="1:12" ht="28.5" customHeight="1">
      <c r="A80" s="427"/>
      <c r="B80" s="424"/>
      <c r="C80" s="50" t="s">
        <v>181</v>
      </c>
      <c r="D80" s="66" t="s">
        <v>180</v>
      </c>
      <c r="E80" s="430"/>
      <c r="F80" s="380"/>
      <c r="G80" s="65">
        <f>'[1]scoring vragenlijst'!G86</f>
        <v>165</v>
      </c>
      <c r="H80" s="64"/>
      <c r="I80" s="392"/>
    </row>
    <row r="81" spans="1:9" ht="28.5" customHeight="1">
      <c r="A81" s="428"/>
      <c r="B81" s="425"/>
      <c r="C81" s="63" t="s">
        <v>179</v>
      </c>
      <c r="D81" s="62" t="s">
        <v>178</v>
      </c>
      <c r="E81" s="431"/>
      <c r="F81" s="391"/>
      <c r="G81" s="61">
        <f>'[1]scoring vragenlijst'!G87</f>
        <v>250</v>
      </c>
      <c r="H81" s="60"/>
      <c r="I81" s="392"/>
    </row>
    <row r="82" spans="1:9">
      <c r="E82" s="56" t="s">
        <v>177</v>
      </c>
      <c r="F82" s="50">
        <f>SUM(F66:F81)</f>
        <v>1000</v>
      </c>
      <c r="H82" s="59"/>
      <c r="I82" s="58">
        <f>IF(COUNTIF(I66:I81,"à compléter")&gt;=1,"vous avez omis de répondre à au moins une question",SUM(I66:I81))</f>
        <v>500</v>
      </c>
    </row>
    <row r="83" spans="1:9" ht="15.75" hidden="1" customHeight="1" thickBot="1"/>
    <row r="84" spans="1:9" ht="16.5" hidden="1" customHeight="1" thickTop="1" thickBot="1">
      <c r="B84" s="385" t="s">
        <v>176</v>
      </c>
      <c r="C84" s="386"/>
      <c r="D84" s="57" t="str">
        <f>IF(I82="nog min 1 vraag te beantwoorden", "geen profielbepaling mogelijk",VLOOKUP(I82,'[1]scoring vragenlijst'!$E$65:$G$68,3))</f>
        <v>b. neutraal</v>
      </c>
      <c r="E84" s="56"/>
      <c r="G84" s="53">
        <f>VLOOKUP(I82,'[1]scoring vragenlijst'!E65:H68,4)</f>
        <v>2</v>
      </c>
    </row>
    <row r="85" spans="1:9" ht="16.5" hidden="1" customHeight="1" thickTop="1" thickBot="1"/>
    <row r="86" spans="1:9" ht="20.25" hidden="1" customHeight="1" thickTop="1" thickBot="1">
      <c r="A86" s="420" t="s">
        <v>175</v>
      </c>
      <c r="B86" s="421"/>
      <c r="C86" s="421"/>
      <c r="D86" s="55" t="str">
        <f>IF(OR(D62="geen profielbepaling mogelijk",D84="geen profielbepaling mogelijk"),"geen profielbepaling mogelijk",IF(G62&lt;G84,D62,D84))</f>
        <v>b. neutraal</v>
      </c>
      <c r="E86" s="54"/>
    </row>
  </sheetData>
  <sheetProtection algorithmName="SHA-512" hashValue="9VRP1AcVns8beOaZP9rhPfCw6n5ae4RiFjuTW2MTmuA7Xb6gqKG/VXPYh/YPF4MIX6p17OZt9Frp0hBJAN12Ug==" saltValue="7zPkm07YxMQ3/frP0Yl1pw==" spinCount="100000" sheet="1" objects="1" scenarios="1"/>
  <protectedRanges>
    <protectedRange sqref="H66:H81" name="antwoorden subjectieve vragen"/>
    <protectedRange sqref="H2:H59" name="antwoorden objectieve vragen"/>
  </protectedRanges>
  <mergeCells count="74">
    <mergeCell ref="I33:I35"/>
    <mergeCell ref="I36:I39"/>
    <mergeCell ref="F33:F35"/>
    <mergeCell ref="B10:B27"/>
    <mergeCell ref="B36:B39"/>
    <mergeCell ref="E36:E39"/>
    <mergeCell ref="F36:F39"/>
    <mergeCell ref="A2:A27"/>
    <mergeCell ref="B6:B9"/>
    <mergeCell ref="B28:B32"/>
    <mergeCell ref="E2:E3"/>
    <mergeCell ref="E4:E5"/>
    <mergeCell ref="B2:B3"/>
    <mergeCell ref="B4:B5"/>
    <mergeCell ref="E78:E81"/>
    <mergeCell ref="F78:F81"/>
    <mergeCell ref="I78:I81"/>
    <mergeCell ref="E56:E59"/>
    <mergeCell ref="F56:F59"/>
    <mergeCell ref="E74:E77"/>
    <mergeCell ref="F74:F77"/>
    <mergeCell ref="I74:I77"/>
    <mergeCell ref="E70:E73"/>
    <mergeCell ref="F70:F73"/>
    <mergeCell ref="I70:I73"/>
    <mergeCell ref="E66:E69"/>
    <mergeCell ref="F66:F69"/>
    <mergeCell ref="I66:I69"/>
    <mergeCell ref="A86:C86"/>
    <mergeCell ref="B67:B69"/>
    <mergeCell ref="B71:B73"/>
    <mergeCell ref="B75:B77"/>
    <mergeCell ref="B79:B81"/>
    <mergeCell ref="B84:C84"/>
    <mergeCell ref="A66:A81"/>
    <mergeCell ref="C1:D1"/>
    <mergeCell ref="E6:E9"/>
    <mergeCell ref="E28:E31"/>
    <mergeCell ref="F6:F9"/>
    <mergeCell ref="I2:I3"/>
    <mergeCell ref="I4:I5"/>
    <mergeCell ref="I6:I9"/>
    <mergeCell ref="F4:F5"/>
    <mergeCell ref="F2:F3"/>
    <mergeCell ref="C18:C25"/>
    <mergeCell ref="C10:C17"/>
    <mergeCell ref="E10:E25"/>
    <mergeCell ref="I28:I32"/>
    <mergeCell ref="F10:F25"/>
    <mergeCell ref="F28:F32"/>
    <mergeCell ref="I10:I25"/>
    <mergeCell ref="A51:A59"/>
    <mergeCell ref="B51:B55"/>
    <mergeCell ref="B44:B47"/>
    <mergeCell ref="E44:E47"/>
    <mergeCell ref="B48:B50"/>
    <mergeCell ref="A28:A50"/>
    <mergeCell ref="B56:B59"/>
    <mergeCell ref="B33:B35"/>
    <mergeCell ref="E33:E35"/>
    <mergeCell ref="B40:B43"/>
    <mergeCell ref="F48:F50"/>
    <mergeCell ref="C65:D65"/>
    <mergeCell ref="E48:E50"/>
    <mergeCell ref="N46:N49"/>
    <mergeCell ref="N50:N52"/>
    <mergeCell ref="B62:C62"/>
    <mergeCell ref="E51:E55"/>
    <mergeCell ref="F51:F55"/>
    <mergeCell ref="I51:I55"/>
    <mergeCell ref="F44:F47"/>
    <mergeCell ref="I44:I47"/>
    <mergeCell ref="I56:I59"/>
    <mergeCell ref="I48:I50"/>
  </mergeCells>
  <conditionalFormatting sqref="J26:J27">
    <cfRule type="top10" dxfId="5" priority="4" percent="1" rank="20"/>
  </conditionalFormatting>
  <conditionalFormatting sqref="I1:I65536">
    <cfRule type="containsText" dxfId="4" priority="1" stopIfTrue="1" operator="containsText" text="vous avez omis de répondre à au moins une question">
      <formula>NOT(ISERROR(SEARCH("vous avez omis de répondre à au moins une question",I1)))</formula>
    </cfRule>
    <cfRule type="containsText" dxfId="3" priority="2" stopIfTrue="1" operator="containsText" text="revenus insuffisants">
      <formula>NOT(ISERROR(SEARCH("revenus insuffisants",I1)))</formula>
    </cfRule>
    <cfRule type="containsText" dxfId="2" priority="3" stopIfTrue="1" operator="containsText" text="à compléter">
      <formula>NOT(ISERROR(SEARCH("à compléter",I1)))</formula>
    </cfRule>
  </conditionalFormatting>
  <pageMargins left="0.23622047244094491" right="0.23622047244094491" top="0.78740157480314965" bottom="0.78740157480314965" header="0.31496062992125984" footer="0.31496062992125984"/>
  <pageSetup paperSize="8" scale="78" fitToHeight="0" orientation="landscape" r:id="rId1"/>
  <headerFooter>
    <oddHeader>&amp;C&amp;"Calibri"&amp;10&amp;K008000 - Public -&amp;1#_x000D_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6A224-85AE-42C9-B4AC-901FC4EA2DFD}">
  <sheetPr>
    <pageSetUpPr fitToPage="1"/>
  </sheetPr>
  <dimension ref="B1:AF99"/>
  <sheetViews>
    <sheetView showGridLines="0" workbookViewId="0">
      <selection activeCell="Q12" sqref="Q12"/>
    </sheetView>
  </sheetViews>
  <sheetFormatPr defaultColWidth="9" defaultRowHeight="15"/>
  <cols>
    <col min="1" max="1" width="5.42578125" style="50" customWidth="1"/>
    <col min="2" max="2" width="9.140625" style="50" customWidth="1"/>
    <col min="3" max="5" width="9.140625" style="50"/>
    <col min="6" max="6" width="18" style="50" customWidth="1"/>
    <col min="7" max="7" width="9.7109375" style="50" customWidth="1"/>
    <col min="8" max="8" width="13" style="50" customWidth="1"/>
    <col min="9" max="12" width="9.140625" style="50"/>
    <col min="13" max="13" width="12.85546875" style="50" customWidth="1"/>
    <col min="14" max="14" width="6.85546875" style="50" customWidth="1"/>
    <col min="15" max="256" width="9.140625" style="50"/>
    <col min="257" max="257" width="5.42578125" style="50" customWidth="1"/>
    <col min="258" max="261" width="9.140625" style="50"/>
    <col min="262" max="262" width="18" style="50" customWidth="1"/>
    <col min="263" max="263" width="9.7109375" style="50" customWidth="1"/>
    <col min="264" max="264" width="13" style="50" customWidth="1"/>
    <col min="265" max="268" width="9.140625" style="50"/>
    <col min="269" max="269" width="12.85546875" style="50" customWidth="1"/>
    <col min="270" max="270" width="6.85546875" style="50" customWidth="1"/>
    <col min="271" max="512" width="9.140625" style="50"/>
    <col min="513" max="513" width="5.42578125" style="50" customWidth="1"/>
    <col min="514" max="517" width="9.140625" style="50"/>
    <col min="518" max="518" width="18" style="50" customWidth="1"/>
    <col min="519" max="519" width="9.7109375" style="50" customWidth="1"/>
    <col min="520" max="520" width="13" style="50" customWidth="1"/>
    <col min="521" max="524" width="9.140625" style="50"/>
    <col min="525" max="525" width="12.85546875" style="50" customWidth="1"/>
    <col min="526" max="526" width="6.85546875" style="50" customWidth="1"/>
    <col min="527" max="768" width="9.140625" style="50"/>
    <col min="769" max="769" width="5.42578125" style="50" customWidth="1"/>
    <col min="770" max="773" width="9.140625" style="50"/>
    <col min="774" max="774" width="18" style="50" customWidth="1"/>
    <col min="775" max="775" width="9.7109375" style="50" customWidth="1"/>
    <col min="776" max="776" width="13" style="50" customWidth="1"/>
    <col min="777" max="780" width="9.140625" style="50"/>
    <col min="781" max="781" width="12.85546875" style="50" customWidth="1"/>
    <col min="782" max="782" width="6.85546875" style="50" customWidth="1"/>
    <col min="783" max="1024" width="9.140625" style="50"/>
    <col min="1025" max="1025" width="5.42578125" style="50" customWidth="1"/>
    <col min="1026" max="1029" width="9.140625" style="50"/>
    <col min="1030" max="1030" width="18" style="50" customWidth="1"/>
    <col min="1031" max="1031" width="9.7109375" style="50" customWidth="1"/>
    <col min="1032" max="1032" width="13" style="50" customWidth="1"/>
    <col min="1033" max="1036" width="9.140625" style="50"/>
    <col min="1037" max="1037" width="12.85546875" style="50" customWidth="1"/>
    <col min="1038" max="1038" width="6.85546875" style="50" customWidth="1"/>
    <col min="1039" max="1280" width="9.140625" style="50"/>
    <col min="1281" max="1281" width="5.42578125" style="50" customWidth="1"/>
    <col min="1282" max="1285" width="9.140625" style="50"/>
    <col min="1286" max="1286" width="18" style="50" customWidth="1"/>
    <col min="1287" max="1287" width="9.7109375" style="50" customWidth="1"/>
    <col min="1288" max="1288" width="13" style="50" customWidth="1"/>
    <col min="1289" max="1292" width="9.140625" style="50"/>
    <col min="1293" max="1293" width="12.85546875" style="50" customWidth="1"/>
    <col min="1294" max="1294" width="6.85546875" style="50" customWidth="1"/>
    <col min="1295" max="1536" width="9.140625" style="50"/>
    <col min="1537" max="1537" width="5.42578125" style="50" customWidth="1"/>
    <col min="1538" max="1541" width="9.140625" style="50"/>
    <col min="1542" max="1542" width="18" style="50" customWidth="1"/>
    <col min="1543" max="1543" width="9.7109375" style="50" customWidth="1"/>
    <col min="1544" max="1544" width="13" style="50" customWidth="1"/>
    <col min="1545" max="1548" width="9.140625" style="50"/>
    <col min="1549" max="1549" width="12.85546875" style="50" customWidth="1"/>
    <col min="1550" max="1550" width="6.85546875" style="50" customWidth="1"/>
    <col min="1551" max="1792" width="9.140625" style="50"/>
    <col min="1793" max="1793" width="5.42578125" style="50" customWidth="1"/>
    <col min="1794" max="1797" width="9.140625" style="50"/>
    <col min="1798" max="1798" width="18" style="50" customWidth="1"/>
    <col min="1799" max="1799" width="9.7109375" style="50" customWidth="1"/>
    <col min="1800" max="1800" width="13" style="50" customWidth="1"/>
    <col min="1801" max="1804" width="9.140625" style="50"/>
    <col min="1805" max="1805" width="12.85546875" style="50" customWidth="1"/>
    <col min="1806" max="1806" width="6.85546875" style="50" customWidth="1"/>
    <col min="1807" max="2048" width="9.140625" style="50"/>
    <col min="2049" max="2049" width="5.42578125" style="50" customWidth="1"/>
    <col min="2050" max="2053" width="9.140625" style="50"/>
    <col min="2054" max="2054" width="18" style="50" customWidth="1"/>
    <col min="2055" max="2055" width="9.7109375" style="50" customWidth="1"/>
    <col min="2056" max="2056" width="13" style="50" customWidth="1"/>
    <col min="2057" max="2060" width="9.140625" style="50"/>
    <col min="2061" max="2061" width="12.85546875" style="50" customWidth="1"/>
    <col min="2062" max="2062" width="6.85546875" style="50" customWidth="1"/>
    <col min="2063" max="2304" width="9.140625" style="50"/>
    <col min="2305" max="2305" width="5.42578125" style="50" customWidth="1"/>
    <col min="2306" max="2309" width="9.140625" style="50"/>
    <col min="2310" max="2310" width="18" style="50" customWidth="1"/>
    <col min="2311" max="2311" width="9.7109375" style="50" customWidth="1"/>
    <col min="2312" max="2312" width="13" style="50" customWidth="1"/>
    <col min="2313" max="2316" width="9.140625" style="50"/>
    <col min="2317" max="2317" width="12.85546875" style="50" customWidth="1"/>
    <col min="2318" max="2318" width="6.85546875" style="50" customWidth="1"/>
    <col min="2319" max="2560" width="9.140625" style="50"/>
    <col min="2561" max="2561" width="5.42578125" style="50" customWidth="1"/>
    <col min="2562" max="2565" width="9.140625" style="50"/>
    <col min="2566" max="2566" width="18" style="50" customWidth="1"/>
    <col min="2567" max="2567" width="9.7109375" style="50" customWidth="1"/>
    <col min="2568" max="2568" width="13" style="50" customWidth="1"/>
    <col min="2569" max="2572" width="9.140625" style="50"/>
    <col min="2573" max="2573" width="12.85546875" style="50" customWidth="1"/>
    <col min="2574" max="2574" width="6.85546875" style="50" customWidth="1"/>
    <col min="2575" max="2816" width="9.140625" style="50"/>
    <col min="2817" max="2817" width="5.42578125" style="50" customWidth="1"/>
    <col min="2818" max="2821" width="9.140625" style="50"/>
    <col min="2822" max="2822" width="18" style="50" customWidth="1"/>
    <col min="2823" max="2823" width="9.7109375" style="50" customWidth="1"/>
    <col min="2824" max="2824" width="13" style="50" customWidth="1"/>
    <col min="2825" max="2828" width="9.140625" style="50"/>
    <col min="2829" max="2829" width="12.85546875" style="50" customWidth="1"/>
    <col min="2830" max="2830" width="6.85546875" style="50" customWidth="1"/>
    <col min="2831" max="3072" width="9.140625" style="50"/>
    <col min="3073" max="3073" width="5.42578125" style="50" customWidth="1"/>
    <col min="3074" max="3077" width="9.140625" style="50"/>
    <col min="3078" max="3078" width="18" style="50" customWidth="1"/>
    <col min="3079" max="3079" width="9.7109375" style="50" customWidth="1"/>
    <col min="3080" max="3080" width="13" style="50" customWidth="1"/>
    <col min="3081" max="3084" width="9.140625" style="50"/>
    <col min="3085" max="3085" width="12.85546875" style="50" customWidth="1"/>
    <col min="3086" max="3086" width="6.85546875" style="50" customWidth="1"/>
    <col min="3087" max="3328" width="9.140625" style="50"/>
    <col min="3329" max="3329" width="5.42578125" style="50" customWidth="1"/>
    <col min="3330" max="3333" width="9.140625" style="50"/>
    <col min="3334" max="3334" width="18" style="50" customWidth="1"/>
    <col min="3335" max="3335" width="9.7109375" style="50" customWidth="1"/>
    <col min="3336" max="3336" width="13" style="50" customWidth="1"/>
    <col min="3337" max="3340" width="9.140625" style="50"/>
    <col min="3341" max="3341" width="12.85546875" style="50" customWidth="1"/>
    <col min="3342" max="3342" width="6.85546875" style="50" customWidth="1"/>
    <col min="3343" max="3584" width="9.140625" style="50"/>
    <col min="3585" max="3585" width="5.42578125" style="50" customWidth="1"/>
    <col min="3586" max="3589" width="9.140625" style="50"/>
    <col min="3590" max="3590" width="18" style="50" customWidth="1"/>
    <col min="3591" max="3591" width="9.7109375" style="50" customWidth="1"/>
    <col min="3592" max="3592" width="13" style="50" customWidth="1"/>
    <col min="3593" max="3596" width="9.140625" style="50"/>
    <col min="3597" max="3597" width="12.85546875" style="50" customWidth="1"/>
    <col min="3598" max="3598" width="6.85546875" style="50" customWidth="1"/>
    <col min="3599" max="3840" width="9.140625" style="50"/>
    <col min="3841" max="3841" width="5.42578125" style="50" customWidth="1"/>
    <col min="3842" max="3845" width="9.140625" style="50"/>
    <col min="3846" max="3846" width="18" style="50" customWidth="1"/>
    <col min="3847" max="3847" width="9.7109375" style="50" customWidth="1"/>
    <col min="3848" max="3848" width="13" style="50" customWidth="1"/>
    <col min="3849" max="3852" width="9.140625" style="50"/>
    <col min="3853" max="3853" width="12.85546875" style="50" customWidth="1"/>
    <col min="3854" max="3854" width="6.85546875" style="50" customWidth="1"/>
    <col min="3855" max="4096" width="9.140625" style="50"/>
    <col min="4097" max="4097" width="5.42578125" style="50" customWidth="1"/>
    <col min="4098" max="4101" width="9.140625" style="50"/>
    <col min="4102" max="4102" width="18" style="50" customWidth="1"/>
    <col min="4103" max="4103" width="9.7109375" style="50" customWidth="1"/>
    <col min="4104" max="4104" width="13" style="50" customWidth="1"/>
    <col min="4105" max="4108" width="9.140625" style="50"/>
    <col min="4109" max="4109" width="12.85546875" style="50" customWidth="1"/>
    <col min="4110" max="4110" width="6.85546875" style="50" customWidth="1"/>
    <col min="4111" max="4352" width="9.140625" style="50"/>
    <col min="4353" max="4353" width="5.42578125" style="50" customWidth="1"/>
    <col min="4354" max="4357" width="9.140625" style="50"/>
    <col min="4358" max="4358" width="18" style="50" customWidth="1"/>
    <col min="4359" max="4359" width="9.7109375" style="50" customWidth="1"/>
    <col min="4360" max="4360" width="13" style="50" customWidth="1"/>
    <col min="4361" max="4364" width="9.140625" style="50"/>
    <col min="4365" max="4365" width="12.85546875" style="50" customWidth="1"/>
    <col min="4366" max="4366" width="6.85546875" style="50" customWidth="1"/>
    <col min="4367" max="4608" width="9.140625" style="50"/>
    <col min="4609" max="4609" width="5.42578125" style="50" customWidth="1"/>
    <col min="4610" max="4613" width="9.140625" style="50"/>
    <col min="4614" max="4614" width="18" style="50" customWidth="1"/>
    <col min="4615" max="4615" width="9.7109375" style="50" customWidth="1"/>
    <col min="4616" max="4616" width="13" style="50" customWidth="1"/>
    <col min="4617" max="4620" width="9.140625" style="50"/>
    <col min="4621" max="4621" width="12.85546875" style="50" customWidth="1"/>
    <col min="4622" max="4622" width="6.85546875" style="50" customWidth="1"/>
    <col min="4623" max="4864" width="9.140625" style="50"/>
    <col min="4865" max="4865" width="5.42578125" style="50" customWidth="1"/>
    <col min="4866" max="4869" width="9.140625" style="50"/>
    <col min="4870" max="4870" width="18" style="50" customWidth="1"/>
    <col min="4871" max="4871" width="9.7109375" style="50" customWidth="1"/>
    <col min="4872" max="4872" width="13" style="50" customWidth="1"/>
    <col min="4873" max="4876" width="9.140625" style="50"/>
    <col min="4877" max="4877" width="12.85546875" style="50" customWidth="1"/>
    <col min="4878" max="4878" width="6.85546875" style="50" customWidth="1"/>
    <col min="4879" max="5120" width="9.140625" style="50"/>
    <col min="5121" max="5121" width="5.42578125" style="50" customWidth="1"/>
    <col min="5122" max="5125" width="9.140625" style="50"/>
    <col min="5126" max="5126" width="18" style="50" customWidth="1"/>
    <col min="5127" max="5127" width="9.7109375" style="50" customWidth="1"/>
    <col min="5128" max="5128" width="13" style="50" customWidth="1"/>
    <col min="5129" max="5132" width="9.140625" style="50"/>
    <col min="5133" max="5133" width="12.85546875" style="50" customWidth="1"/>
    <col min="5134" max="5134" width="6.85546875" style="50" customWidth="1"/>
    <col min="5135" max="5376" width="9.140625" style="50"/>
    <col min="5377" max="5377" width="5.42578125" style="50" customWidth="1"/>
    <col min="5378" max="5381" width="9.140625" style="50"/>
    <col min="5382" max="5382" width="18" style="50" customWidth="1"/>
    <col min="5383" max="5383" width="9.7109375" style="50" customWidth="1"/>
    <col min="5384" max="5384" width="13" style="50" customWidth="1"/>
    <col min="5385" max="5388" width="9.140625" style="50"/>
    <col min="5389" max="5389" width="12.85546875" style="50" customWidth="1"/>
    <col min="5390" max="5390" width="6.85546875" style="50" customWidth="1"/>
    <col min="5391" max="5632" width="9.140625" style="50"/>
    <col min="5633" max="5633" width="5.42578125" style="50" customWidth="1"/>
    <col min="5634" max="5637" width="9.140625" style="50"/>
    <col min="5638" max="5638" width="18" style="50" customWidth="1"/>
    <col min="5639" max="5639" width="9.7109375" style="50" customWidth="1"/>
    <col min="5640" max="5640" width="13" style="50" customWidth="1"/>
    <col min="5641" max="5644" width="9.140625" style="50"/>
    <col min="5645" max="5645" width="12.85546875" style="50" customWidth="1"/>
    <col min="5646" max="5646" width="6.85546875" style="50" customWidth="1"/>
    <col min="5647" max="5888" width="9.140625" style="50"/>
    <col min="5889" max="5889" width="5.42578125" style="50" customWidth="1"/>
    <col min="5890" max="5893" width="9.140625" style="50"/>
    <col min="5894" max="5894" width="18" style="50" customWidth="1"/>
    <col min="5895" max="5895" width="9.7109375" style="50" customWidth="1"/>
    <col min="5896" max="5896" width="13" style="50" customWidth="1"/>
    <col min="5897" max="5900" width="9.140625" style="50"/>
    <col min="5901" max="5901" width="12.85546875" style="50" customWidth="1"/>
    <col min="5902" max="5902" width="6.85546875" style="50" customWidth="1"/>
    <col min="5903" max="6144" width="9.140625" style="50"/>
    <col min="6145" max="6145" width="5.42578125" style="50" customWidth="1"/>
    <col min="6146" max="6149" width="9.140625" style="50"/>
    <col min="6150" max="6150" width="18" style="50" customWidth="1"/>
    <col min="6151" max="6151" width="9.7109375" style="50" customWidth="1"/>
    <col min="6152" max="6152" width="13" style="50" customWidth="1"/>
    <col min="6153" max="6156" width="9.140625" style="50"/>
    <col min="6157" max="6157" width="12.85546875" style="50" customWidth="1"/>
    <col min="6158" max="6158" width="6.85546875" style="50" customWidth="1"/>
    <col min="6159" max="6400" width="9.140625" style="50"/>
    <col min="6401" max="6401" width="5.42578125" style="50" customWidth="1"/>
    <col min="6402" max="6405" width="9.140625" style="50"/>
    <col min="6406" max="6406" width="18" style="50" customWidth="1"/>
    <col min="6407" max="6407" width="9.7109375" style="50" customWidth="1"/>
    <col min="6408" max="6408" width="13" style="50" customWidth="1"/>
    <col min="6409" max="6412" width="9.140625" style="50"/>
    <col min="6413" max="6413" width="12.85546875" style="50" customWidth="1"/>
    <col min="6414" max="6414" width="6.85546875" style="50" customWidth="1"/>
    <col min="6415" max="6656" width="9.140625" style="50"/>
    <col min="6657" max="6657" width="5.42578125" style="50" customWidth="1"/>
    <col min="6658" max="6661" width="9.140625" style="50"/>
    <col min="6662" max="6662" width="18" style="50" customWidth="1"/>
    <col min="6663" max="6663" width="9.7109375" style="50" customWidth="1"/>
    <col min="6664" max="6664" width="13" style="50" customWidth="1"/>
    <col min="6665" max="6668" width="9.140625" style="50"/>
    <col min="6669" max="6669" width="12.85546875" style="50" customWidth="1"/>
    <col min="6670" max="6670" width="6.85546875" style="50" customWidth="1"/>
    <col min="6671" max="6912" width="9.140625" style="50"/>
    <col min="6913" max="6913" width="5.42578125" style="50" customWidth="1"/>
    <col min="6914" max="6917" width="9.140625" style="50"/>
    <col min="6918" max="6918" width="18" style="50" customWidth="1"/>
    <col min="6919" max="6919" width="9.7109375" style="50" customWidth="1"/>
    <col min="6920" max="6920" width="13" style="50" customWidth="1"/>
    <col min="6921" max="6924" width="9.140625" style="50"/>
    <col min="6925" max="6925" width="12.85546875" style="50" customWidth="1"/>
    <col min="6926" max="6926" width="6.85546875" style="50" customWidth="1"/>
    <col min="6927" max="7168" width="9.140625" style="50"/>
    <col min="7169" max="7169" width="5.42578125" style="50" customWidth="1"/>
    <col min="7170" max="7173" width="9.140625" style="50"/>
    <col min="7174" max="7174" width="18" style="50" customWidth="1"/>
    <col min="7175" max="7175" width="9.7109375" style="50" customWidth="1"/>
    <col min="7176" max="7176" width="13" style="50" customWidth="1"/>
    <col min="7177" max="7180" width="9.140625" style="50"/>
    <col min="7181" max="7181" width="12.85546875" style="50" customWidth="1"/>
    <col min="7182" max="7182" width="6.85546875" style="50" customWidth="1"/>
    <col min="7183" max="7424" width="9.140625" style="50"/>
    <col min="7425" max="7425" width="5.42578125" style="50" customWidth="1"/>
    <col min="7426" max="7429" width="9.140625" style="50"/>
    <col min="7430" max="7430" width="18" style="50" customWidth="1"/>
    <col min="7431" max="7431" width="9.7109375" style="50" customWidth="1"/>
    <col min="7432" max="7432" width="13" style="50" customWidth="1"/>
    <col min="7433" max="7436" width="9.140625" style="50"/>
    <col min="7437" max="7437" width="12.85546875" style="50" customWidth="1"/>
    <col min="7438" max="7438" width="6.85546875" style="50" customWidth="1"/>
    <col min="7439" max="7680" width="9.140625" style="50"/>
    <col min="7681" max="7681" width="5.42578125" style="50" customWidth="1"/>
    <col min="7682" max="7685" width="9.140625" style="50"/>
    <col min="7686" max="7686" width="18" style="50" customWidth="1"/>
    <col min="7687" max="7687" width="9.7109375" style="50" customWidth="1"/>
    <col min="7688" max="7688" width="13" style="50" customWidth="1"/>
    <col min="7689" max="7692" width="9.140625" style="50"/>
    <col min="7693" max="7693" width="12.85546875" style="50" customWidth="1"/>
    <col min="7694" max="7694" width="6.85546875" style="50" customWidth="1"/>
    <col min="7695" max="7936" width="9.140625" style="50"/>
    <col min="7937" max="7937" width="5.42578125" style="50" customWidth="1"/>
    <col min="7938" max="7941" width="9.140625" style="50"/>
    <col min="7942" max="7942" width="18" style="50" customWidth="1"/>
    <col min="7943" max="7943" width="9.7109375" style="50" customWidth="1"/>
    <col min="7944" max="7944" width="13" style="50" customWidth="1"/>
    <col min="7945" max="7948" width="9.140625" style="50"/>
    <col min="7949" max="7949" width="12.85546875" style="50" customWidth="1"/>
    <col min="7950" max="7950" width="6.85546875" style="50" customWidth="1"/>
    <col min="7951" max="8192" width="9.140625" style="50"/>
    <col min="8193" max="8193" width="5.42578125" style="50" customWidth="1"/>
    <col min="8194" max="8197" width="9.140625" style="50"/>
    <col min="8198" max="8198" width="18" style="50" customWidth="1"/>
    <col min="8199" max="8199" width="9.7109375" style="50" customWidth="1"/>
    <col min="8200" max="8200" width="13" style="50" customWidth="1"/>
    <col min="8201" max="8204" width="9.140625" style="50"/>
    <col min="8205" max="8205" width="12.85546875" style="50" customWidth="1"/>
    <col min="8206" max="8206" width="6.85546875" style="50" customWidth="1"/>
    <col min="8207" max="8448" width="9.140625" style="50"/>
    <col min="8449" max="8449" width="5.42578125" style="50" customWidth="1"/>
    <col min="8450" max="8453" width="9.140625" style="50"/>
    <col min="8454" max="8454" width="18" style="50" customWidth="1"/>
    <col min="8455" max="8455" width="9.7109375" style="50" customWidth="1"/>
    <col min="8456" max="8456" width="13" style="50" customWidth="1"/>
    <col min="8457" max="8460" width="9.140625" style="50"/>
    <col min="8461" max="8461" width="12.85546875" style="50" customWidth="1"/>
    <col min="8462" max="8462" width="6.85546875" style="50" customWidth="1"/>
    <col min="8463" max="8704" width="9.140625" style="50"/>
    <col min="8705" max="8705" width="5.42578125" style="50" customWidth="1"/>
    <col min="8706" max="8709" width="9.140625" style="50"/>
    <col min="8710" max="8710" width="18" style="50" customWidth="1"/>
    <col min="8711" max="8711" width="9.7109375" style="50" customWidth="1"/>
    <col min="8712" max="8712" width="13" style="50" customWidth="1"/>
    <col min="8713" max="8716" width="9.140625" style="50"/>
    <col min="8717" max="8717" width="12.85546875" style="50" customWidth="1"/>
    <col min="8718" max="8718" width="6.85546875" style="50" customWidth="1"/>
    <col min="8719" max="8960" width="9.140625" style="50"/>
    <col min="8961" max="8961" width="5.42578125" style="50" customWidth="1"/>
    <col min="8962" max="8965" width="9.140625" style="50"/>
    <col min="8966" max="8966" width="18" style="50" customWidth="1"/>
    <col min="8967" max="8967" width="9.7109375" style="50" customWidth="1"/>
    <col min="8968" max="8968" width="13" style="50" customWidth="1"/>
    <col min="8969" max="8972" width="9.140625" style="50"/>
    <col min="8973" max="8973" width="12.85546875" style="50" customWidth="1"/>
    <col min="8974" max="8974" width="6.85546875" style="50" customWidth="1"/>
    <col min="8975" max="9216" width="9.140625" style="50"/>
    <col min="9217" max="9217" width="5.42578125" style="50" customWidth="1"/>
    <col min="9218" max="9221" width="9.140625" style="50"/>
    <col min="9222" max="9222" width="18" style="50" customWidth="1"/>
    <col min="9223" max="9223" width="9.7109375" style="50" customWidth="1"/>
    <col min="9224" max="9224" width="13" style="50" customWidth="1"/>
    <col min="9225" max="9228" width="9.140625" style="50"/>
    <col min="9229" max="9229" width="12.85546875" style="50" customWidth="1"/>
    <col min="9230" max="9230" width="6.85546875" style="50" customWidth="1"/>
    <col min="9231" max="9472" width="9.140625" style="50"/>
    <col min="9473" max="9473" width="5.42578125" style="50" customWidth="1"/>
    <col min="9474" max="9477" width="9.140625" style="50"/>
    <col min="9478" max="9478" width="18" style="50" customWidth="1"/>
    <col min="9479" max="9479" width="9.7109375" style="50" customWidth="1"/>
    <col min="9480" max="9480" width="13" style="50" customWidth="1"/>
    <col min="9481" max="9484" width="9.140625" style="50"/>
    <col min="9485" max="9485" width="12.85546875" style="50" customWidth="1"/>
    <col min="9486" max="9486" width="6.85546875" style="50" customWidth="1"/>
    <col min="9487" max="9728" width="9.140625" style="50"/>
    <col min="9729" max="9729" width="5.42578125" style="50" customWidth="1"/>
    <col min="9730" max="9733" width="9.140625" style="50"/>
    <col min="9734" max="9734" width="18" style="50" customWidth="1"/>
    <col min="9735" max="9735" width="9.7109375" style="50" customWidth="1"/>
    <col min="9736" max="9736" width="13" style="50" customWidth="1"/>
    <col min="9737" max="9740" width="9.140625" style="50"/>
    <col min="9741" max="9741" width="12.85546875" style="50" customWidth="1"/>
    <col min="9742" max="9742" width="6.85546875" style="50" customWidth="1"/>
    <col min="9743" max="9984" width="9.140625" style="50"/>
    <col min="9985" max="9985" width="5.42578125" style="50" customWidth="1"/>
    <col min="9986" max="9989" width="9.140625" style="50"/>
    <col min="9990" max="9990" width="18" style="50" customWidth="1"/>
    <col min="9991" max="9991" width="9.7109375" style="50" customWidth="1"/>
    <col min="9992" max="9992" width="13" style="50" customWidth="1"/>
    <col min="9993" max="9996" width="9.140625" style="50"/>
    <col min="9997" max="9997" width="12.85546875" style="50" customWidth="1"/>
    <col min="9998" max="9998" width="6.85546875" style="50" customWidth="1"/>
    <col min="9999" max="10240" width="9.140625" style="50"/>
    <col min="10241" max="10241" width="5.42578125" style="50" customWidth="1"/>
    <col min="10242" max="10245" width="9.140625" style="50"/>
    <col min="10246" max="10246" width="18" style="50" customWidth="1"/>
    <col min="10247" max="10247" width="9.7109375" style="50" customWidth="1"/>
    <col min="10248" max="10248" width="13" style="50" customWidth="1"/>
    <col min="10249" max="10252" width="9.140625" style="50"/>
    <col min="10253" max="10253" width="12.85546875" style="50" customWidth="1"/>
    <col min="10254" max="10254" width="6.85546875" style="50" customWidth="1"/>
    <col min="10255" max="10496" width="9.140625" style="50"/>
    <col min="10497" max="10497" width="5.42578125" style="50" customWidth="1"/>
    <col min="10498" max="10501" width="9.140625" style="50"/>
    <col min="10502" max="10502" width="18" style="50" customWidth="1"/>
    <col min="10503" max="10503" width="9.7109375" style="50" customWidth="1"/>
    <col min="10504" max="10504" width="13" style="50" customWidth="1"/>
    <col min="10505" max="10508" width="9.140625" style="50"/>
    <col min="10509" max="10509" width="12.85546875" style="50" customWidth="1"/>
    <col min="10510" max="10510" width="6.85546875" style="50" customWidth="1"/>
    <col min="10511" max="10752" width="9.140625" style="50"/>
    <col min="10753" max="10753" width="5.42578125" style="50" customWidth="1"/>
    <col min="10754" max="10757" width="9.140625" style="50"/>
    <col min="10758" max="10758" width="18" style="50" customWidth="1"/>
    <col min="10759" max="10759" width="9.7109375" style="50" customWidth="1"/>
    <col min="10760" max="10760" width="13" style="50" customWidth="1"/>
    <col min="10761" max="10764" width="9.140625" style="50"/>
    <col min="10765" max="10765" width="12.85546875" style="50" customWidth="1"/>
    <col min="10766" max="10766" width="6.85546875" style="50" customWidth="1"/>
    <col min="10767" max="11008" width="9.140625" style="50"/>
    <col min="11009" max="11009" width="5.42578125" style="50" customWidth="1"/>
    <col min="11010" max="11013" width="9.140625" style="50"/>
    <col min="11014" max="11014" width="18" style="50" customWidth="1"/>
    <col min="11015" max="11015" width="9.7109375" style="50" customWidth="1"/>
    <col min="11016" max="11016" width="13" style="50" customWidth="1"/>
    <col min="11017" max="11020" width="9.140625" style="50"/>
    <col min="11021" max="11021" width="12.85546875" style="50" customWidth="1"/>
    <col min="11022" max="11022" width="6.85546875" style="50" customWidth="1"/>
    <col min="11023" max="11264" width="9.140625" style="50"/>
    <col min="11265" max="11265" width="5.42578125" style="50" customWidth="1"/>
    <col min="11266" max="11269" width="9.140625" style="50"/>
    <col min="11270" max="11270" width="18" style="50" customWidth="1"/>
    <col min="11271" max="11271" width="9.7109375" style="50" customWidth="1"/>
    <col min="11272" max="11272" width="13" style="50" customWidth="1"/>
    <col min="11273" max="11276" width="9.140625" style="50"/>
    <col min="11277" max="11277" width="12.85546875" style="50" customWidth="1"/>
    <col min="11278" max="11278" width="6.85546875" style="50" customWidth="1"/>
    <col min="11279" max="11520" width="9.140625" style="50"/>
    <col min="11521" max="11521" width="5.42578125" style="50" customWidth="1"/>
    <col min="11522" max="11525" width="9.140625" style="50"/>
    <col min="11526" max="11526" width="18" style="50" customWidth="1"/>
    <col min="11527" max="11527" width="9.7109375" style="50" customWidth="1"/>
    <col min="11528" max="11528" width="13" style="50" customWidth="1"/>
    <col min="11529" max="11532" width="9.140625" style="50"/>
    <col min="11533" max="11533" width="12.85546875" style="50" customWidth="1"/>
    <col min="11534" max="11534" width="6.85546875" style="50" customWidth="1"/>
    <col min="11535" max="11776" width="9.140625" style="50"/>
    <col min="11777" max="11777" width="5.42578125" style="50" customWidth="1"/>
    <col min="11778" max="11781" width="9.140625" style="50"/>
    <col min="11782" max="11782" width="18" style="50" customWidth="1"/>
    <col min="11783" max="11783" width="9.7109375" style="50" customWidth="1"/>
    <col min="11784" max="11784" width="13" style="50" customWidth="1"/>
    <col min="11785" max="11788" width="9.140625" style="50"/>
    <col min="11789" max="11789" width="12.85546875" style="50" customWidth="1"/>
    <col min="11790" max="11790" width="6.85546875" style="50" customWidth="1"/>
    <col min="11791" max="12032" width="9.140625" style="50"/>
    <col min="12033" max="12033" width="5.42578125" style="50" customWidth="1"/>
    <col min="12034" max="12037" width="9.140625" style="50"/>
    <col min="12038" max="12038" width="18" style="50" customWidth="1"/>
    <col min="12039" max="12039" width="9.7109375" style="50" customWidth="1"/>
    <col min="12040" max="12040" width="13" style="50" customWidth="1"/>
    <col min="12041" max="12044" width="9.140625" style="50"/>
    <col min="12045" max="12045" width="12.85546875" style="50" customWidth="1"/>
    <col min="12046" max="12046" width="6.85546875" style="50" customWidth="1"/>
    <col min="12047" max="12288" width="9.140625" style="50"/>
    <col min="12289" max="12289" width="5.42578125" style="50" customWidth="1"/>
    <col min="12290" max="12293" width="9.140625" style="50"/>
    <col min="12294" max="12294" width="18" style="50" customWidth="1"/>
    <col min="12295" max="12295" width="9.7109375" style="50" customWidth="1"/>
    <col min="12296" max="12296" width="13" style="50" customWidth="1"/>
    <col min="12297" max="12300" width="9.140625" style="50"/>
    <col min="12301" max="12301" width="12.85546875" style="50" customWidth="1"/>
    <col min="12302" max="12302" width="6.85546875" style="50" customWidth="1"/>
    <col min="12303" max="12544" width="9.140625" style="50"/>
    <col min="12545" max="12545" width="5.42578125" style="50" customWidth="1"/>
    <col min="12546" max="12549" width="9.140625" style="50"/>
    <col min="12550" max="12550" width="18" style="50" customWidth="1"/>
    <col min="12551" max="12551" width="9.7109375" style="50" customWidth="1"/>
    <col min="12552" max="12552" width="13" style="50" customWidth="1"/>
    <col min="12553" max="12556" width="9.140625" style="50"/>
    <col min="12557" max="12557" width="12.85546875" style="50" customWidth="1"/>
    <col min="12558" max="12558" width="6.85546875" style="50" customWidth="1"/>
    <col min="12559" max="12800" width="9.140625" style="50"/>
    <col min="12801" max="12801" width="5.42578125" style="50" customWidth="1"/>
    <col min="12802" max="12805" width="9.140625" style="50"/>
    <col min="12806" max="12806" width="18" style="50" customWidth="1"/>
    <col min="12807" max="12807" width="9.7109375" style="50" customWidth="1"/>
    <col min="12808" max="12808" width="13" style="50" customWidth="1"/>
    <col min="12809" max="12812" width="9.140625" style="50"/>
    <col min="12813" max="12813" width="12.85546875" style="50" customWidth="1"/>
    <col min="12814" max="12814" width="6.85546875" style="50" customWidth="1"/>
    <col min="12815" max="13056" width="9.140625" style="50"/>
    <col min="13057" max="13057" width="5.42578125" style="50" customWidth="1"/>
    <col min="13058" max="13061" width="9.140625" style="50"/>
    <col min="13062" max="13062" width="18" style="50" customWidth="1"/>
    <col min="13063" max="13063" width="9.7109375" style="50" customWidth="1"/>
    <col min="13064" max="13064" width="13" style="50" customWidth="1"/>
    <col min="13065" max="13068" width="9.140625" style="50"/>
    <col min="13069" max="13069" width="12.85546875" style="50" customWidth="1"/>
    <col min="13070" max="13070" width="6.85546875" style="50" customWidth="1"/>
    <col min="13071" max="13312" width="9.140625" style="50"/>
    <col min="13313" max="13313" width="5.42578125" style="50" customWidth="1"/>
    <col min="13314" max="13317" width="9.140625" style="50"/>
    <col min="13318" max="13318" width="18" style="50" customWidth="1"/>
    <col min="13319" max="13319" width="9.7109375" style="50" customWidth="1"/>
    <col min="13320" max="13320" width="13" style="50" customWidth="1"/>
    <col min="13321" max="13324" width="9.140625" style="50"/>
    <col min="13325" max="13325" width="12.85546875" style="50" customWidth="1"/>
    <col min="13326" max="13326" width="6.85546875" style="50" customWidth="1"/>
    <col min="13327" max="13568" width="9.140625" style="50"/>
    <col min="13569" max="13569" width="5.42578125" style="50" customWidth="1"/>
    <col min="13570" max="13573" width="9.140625" style="50"/>
    <col min="13574" max="13574" width="18" style="50" customWidth="1"/>
    <col min="13575" max="13575" width="9.7109375" style="50" customWidth="1"/>
    <col min="13576" max="13576" width="13" style="50" customWidth="1"/>
    <col min="13577" max="13580" width="9.140625" style="50"/>
    <col min="13581" max="13581" width="12.85546875" style="50" customWidth="1"/>
    <col min="13582" max="13582" width="6.85546875" style="50" customWidth="1"/>
    <col min="13583" max="13824" width="9.140625" style="50"/>
    <col min="13825" max="13825" width="5.42578125" style="50" customWidth="1"/>
    <col min="13826" max="13829" width="9.140625" style="50"/>
    <col min="13830" max="13830" width="18" style="50" customWidth="1"/>
    <col min="13831" max="13831" width="9.7109375" style="50" customWidth="1"/>
    <col min="13832" max="13832" width="13" style="50" customWidth="1"/>
    <col min="13833" max="13836" width="9.140625" style="50"/>
    <col min="13837" max="13837" width="12.85546875" style="50" customWidth="1"/>
    <col min="13838" max="13838" width="6.85546875" style="50" customWidth="1"/>
    <col min="13839" max="14080" width="9.140625" style="50"/>
    <col min="14081" max="14081" width="5.42578125" style="50" customWidth="1"/>
    <col min="14082" max="14085" width="9.140625" style="50"/>
    <col min="14086" max="14086" width="18" style="50" customWidth="1"/>
    <col min="14087" max="14087" width="9.7109375" style="50" customWidth="1"/>
    <col min="14088" max="14088" width="13" style="50" customWidth="1"/>
    <col min="14089" max="14092" width="9.140625" style="50"/>
    <col min="14093" max="14093" width="12.85546875" style="50" customWidth="1"/>
    <col min="14094" max="14094" width="6.85546875" style="50" customWidth="1"/>
    <col min="14095" max="14336" width="9.140625" style="50"/>
    <col min="14337" max="14337" width="5.42578125" style="50" customWidth="1"/>
    <col min="14338" max="14341" width="9.140625" style="50"/>
    <col min="14342" max="14342" width="18" style="50" customWidth="1"/>
    <col min="14343" max="14343" width="9.7109375" style="50" customWidth="1"/>
    <col min="14344" max="14344" width="13" style="50" customWidth="1"/>
    <col min="14345" max="14348" width="9.140625" style="50"/>
    <col min="14349" max="14349" width="12.85546875" style="50" customWidth="1"/>
    <col min="14350" max="14350" width="6.85546875" style="50" customWidth="1"/>
    <col min="14351" max="14592" width="9.140625" style="50"/>
    <col min="14593" max="14593" width="5.42578125" style="50" customWidth="1"/>
    <col min="14594" max="14597" width="9.140625" style="50"/>
    <col min="14598" max="14598" width="18" style="50" customWidth="1"/>
    <col min="14599" max="14599" width="9.7109375" style="50" customWidth="1"/>
    <col min="14600" max="14600" width="13" style="50" customWidth="1"/>
    <col min="14601" max="14604" width="9.140625" style="50"/>
    <col min="14605" max="14605" width="12.85546875" style="50" customWidth="1"/>
    <col min="14606" max="14606" width="6.85546875" style="50" customWidth="1"/>
    <col min="14607" max="14848" width="9.140625" style="50"/>
    <col min="14849" max="14849" width="5.42578125" style="50" customWidth="1"/>
    <col min="14850" max="14853" width="9.140625" style="50"/>
    <col min="14854" max="14854" width="18" style="50" customWidth="1"/>
    <col min="14855" max="14855" width="9.7109375" style="50" customWidth="1"/>
    <col min="14856" max="14856" width="13" style="50" customWidth="1"/>
    <col min="14857" max="14860" width="9.140625" style="50"/>
    <col min="14861" max="14861" width="12.85546875" style="50" customWidth="1"/>
    <col min="14862" max="14862" width="6.85546875" style="50" customWidth="1"/>
    <col min="14863" max="15104" width="9.140625" style="50"/>
    <col min="15105" max="15105" width="5.42578125" style="50" customWidth="1"/>
    <col min="15106" max="15109" width="9.140625" style="50"/>
    <col min="15110" max="15110" width="18" style="50" customWidth="1"/>
    <col min="15111" max="15111" width="9.7109375" style="50" customWidth="1"/>
    <col min="15112" max="15112" width="13" style="50" customWidth="1"/>
    <col min="15113" max="15116" width="9.140625" style="50"/>
    <col min="15117" max="15117" width="12.85546875" style="50" customWidth="1"/>
    <col min="15118" max="15118" width="6.85546875" style="50" customWidth="1"/>
    <col min="15119" max="15360" width="9.140625" style="50"/>
    <col min="15361" max="15361" width="5.42578125" style="50" customWidth="1"/>
    <col min="15362" max="15365" width="9.140625" style="50"/>
    <col min="15366" max="15366" width="18" style="50" customWidth="1"/>
    <col min="15367" max="15367" width="9.7109375" style="50" customWidth="1"/>
    <col min="15368" max="15368" width="13" style="50" customWidth="1"/>
    <col min="15369" max="15372" width="9.140625" style="50"/>
    <col min="15373" max="15373" width="12.85546875" style="50" customWidth="1"/>
    <col min="15374" max="15374" width="6.85546875" style="50" customWidth="1"/>
    <col min="15375" max="15616" width="9.140625" style="50"/>
    <col min="15617" max="15617" width="5.42578125" style="50" customWidth="1"/>
    <col min="15618" max="15621" width="9.140625" style="50"/>
    <col min="15622" max="15622" width="18" style="50" customWidth="1"/>
    <col min="15623" max="15623" width="9.7109375" style="50" customWidth="1"/>
    <col min="15624" max="15624" width="13" style="50" customWidth="1"/>
    <col min="15625" max="15628" width="9.140625" style="50"/>
    <col min="15629" max="15629" width="12.85546875" style="50" customWidth="1"/>
    <col min="15630" max="15630" width="6.85546875" style="50" customWidth="1"/>
    <col min="15631" max="15872" width="9.140625" style="50"/>
    <col min="15873" max="15873" width="5.42578125" style="50" customWidth="1"/>
    <col min="15874" max="15877" width="9.140625" style="50"/>
    <col min="15878" max="15878" width="18" style="50" customWidth="1"/>
    <col min="15879" max="15879" width="9.7109375" style="50" customWidth="1"/>
    <col min="15880" max="15880" width="13" style="50" customWidth="1"/>
    <col min="15881" max="15884" width="9.140625" style="50"/>
    <col min="15885" max="15885" width="12.85546875" style="50" customWidth="1"/>
    <col min="15886" max="15886" width="6.85546875" style="50" customWidth="1"/>
    <col min="15887" max="16128" width="9.140625" style="50"/>
    <col min="16129" max="16129" width="5.42578125" style="50" customWidth="1"/>
    <col min="16130" max="16133" width="9.140625" style="50"/>
    <col min="16134" max="16134" width="18" style="50" customWidth="1"/>
    <col min="16135" max="16135" width="9.7109375" style="50" customWidth="1"/>
    <col min="16136" max="16136" width="13" style="50" customWidth="1"/>
    <col min="16137" max="16140" width="9.140625" style="50"/>
    <col min="16141" max="16141" width="12.85546875" style="50" customWidth="1"/>
    <col min="16142" max="16142" width="6.85546875" style="50" customWidth="1"/>
    <col min="16143" max="16384" width="9.140625" style="50"/>
  </cols>
  <sheetData>
    <row r="1" spans="2:19" ht="19.5" thickBot="1">
      <c r="B1" s="486" t="s">
        <v>410</v>
      </c>
      <c r="C1" s="487"/>
      <c r="D1" s="487"/>
      <c r="E1" s="487"/>
      <c r="F1" s="487"/>
      <c r="G1" s="487"/>
      <c r="H1" s="487"/>
      <c r="I1" s="487"/>
      <c r="J1" s="487"/>
      <c r="K1" s="487"/>
      <c r="L1" s="487"/>
      <c r="M1" s="488"/>
      <c r="N1" s="155"/>
    </row>
    <row r="2" spans="2:19" ht="15.75" thickBot="1">
      <c r="B2" s="489" t="str">
        <f>IF(OR(questionnaire!$I$60="revenus insuffisants",questionnaire!$I$60="vous avez omis de répondre à au moins une question",questionnaire!I82="vous avez omis de répondre à au moins une question"),"Réponses à contrôler!"," ")</f>
        <v xml:space="preserve"> </v>
      </c>
      <c r="C2" s="489"/>
      <c r="D2" s="489"/>
      <c r="E2" s="489"/>
      <c r="F2" s="489"/>
      <c r="G2" s="489"/>
      <c r="H2" s="489"/>
      <c r="I2" s="489"/>
      <c r="J2" s="489"/>
      <c r="K2" s="489"/>
      <c r="L2" s="489"/>
      <c r="M2" s="489"/>
    </row>
    <row r="3" spans="2:19" ht="15" customHeight="1" thickBot="1">
      <c r="B3" s="490" t="s">
        <v>305</v>
      </c>
      <c r="C3" s="491"/>
      <c r="D3" s="491"/>
      <c r="E3" s="491"/>
      <c r="F3" s="491"/>
      <c r="G3" s="491"/>
      <c r="H3" s="491"/>
      <c r="I3" s="491"/>
      <c r="J3" s="491"/>
      <c r="K3" s="491"/>
      <c r="L3" s="491"/>
      <c r="M3" s="492"/>
      <c r="R3" s="156" t="s">
        <v>306</v>
      </c>
      <c r="S3" s="53" t="s">
        <v>307</v>
      </c>
    </row>
    <row r="4" spans="2:19">
      <c r="B4" s="493"/>
      <c r="C4" s="494"/>
      <c r="D4" s="494"/>
      <c r="E4" s="494"/>
      <c r="F4" s="494"/>
      <c r="G4" s="494"/>
      <c r="H4" s="494"/>
      <c r="I4" s="157"/>
      <c r="J4" s="157"/>
      <c r="K4" s="157"/>
      <c r="L4" s="157"/>
      <c r="M4" s="158"/>
      <c r="R4" s="156" t="s">
        <v>308</v>
      </c>
      <c r="S4" s="53" t="s">
        <v>309</v>
      </c>
    </row>
    <row r="5" spans="2:19">
      <c r="B5" s="480"/>
      <c r="C5" s="481"/>
      <c r="D5" s="481"/>
      <c r="E5" s="481"/>
      <c r="F5" s="481"/>
      <c r="G5" s="481"/>
      <c r="H5" s="481"/>
      <c r="I5" s="157"/>
      <c r="J5" s="157"/>
      <c r="K5" s="157"/>
      <c r="L5" s="157"/>
      <c r="M5" s="158"/>
      <c r="R5" s="159" t="s">
        <v>310</v>
      </c>
      <c r="S5" s="53" t="s">
        <v>311</v>
      </c>
    </row>
    <row r="6" spans="2:19">
      <c r="B6" s="480"/>
      <c r="C6" s="481"/>
      <c r="D6" s="481"/>
      <c r="E6" s="481"/>
      <c r="F6" s="481"/>
      <c r="G6" s="481"/>
      <c r="H6" s="481"/>
      <c r="I6" s="157"/>
      <c r="J6" s="157"/>
      <c r="K6" s="157"/>
      <c r="L6" s="157"/>
      <c r="M6" s="158"/>
      <c r="R6" s="159" t="s">
        <v>312</v>
      </c>
      <c r="S6" s="53" t="s">
        <v>313</v>
      </c>
    </row>
    <row r="7" spans="2:19">
      <c r="B7" s="160"/>
      <c r="C7" s="161"/>
      <c r="D7" s="161"/>
      <c r="E7" s="161"/>
      <c r="F7" s="161"/>
      <c r="G7" s="161"/>
      <c r="H7" s="161"/>
      <c r="I7" s="157"/>
      <c r="J7" s="157"/>
      <c r="K7" s="157"/>
      <c r="L7" s="157"/>
      <c r="M7" s="158"/>
    </row>
    <row r="8" spans="2:19">
      <c r="B8" s="160"/>
      <c r="C8" s="161"/>
      <c r="D8" s="161"/>
      <c r="E8" s="161"/>
      <c r="F8" s="161"/>
      <c r="G8" s="161"/>
      <c r="H8" s="161"/>
      <c r="I8" s="157"/>
      <c r="J8" s="157"/>
      <c r="K8" s="157"/>
      <c r="L8" s="157"/>
      <c r="M8" s="158"/>
    </row>
    <row r="9" spans="2:19">
      <c r="B9" s="160"/>
      <c r="C9" s="161"/>
      <c r="D9" s="161"/>
      <c r="E9" s="161"/>
      <c r="F9" s="161"/>
      <c r="G9" s="161"/>
      <c r="H9" s="161"/>
      <c r="I9" s="157"/>
      <c r="J9" s="157"/>
      <c r="K9" s="157"/>
      <c r="L9" s="157"/>
      <c r="M9" s="158"/>
    </row>
    <row r="10" spans="2:19">
      <c r="B10" s="160"/>
      <c r="C10" s="161"/>
      <c r="D10" s="161"/>
      <c r="E10" s="161"/>
      <c r="F10" s="161"/>
      <c r="G10" s="161"/>
      <c r="H10" s="161"/>
      <c r="I10" s="157"/>
      <c r="J10" s="157"/>
      <c r="K10" s="157"/>
      <c r="L10" s="157"/>
      <c r="M10" s="158"/>
    </row>
    <row r="11" spans="2:19">
      <c r="B11" s="160"/>
      <c r="C11" s="161"/>
      <c r="D11" s="161"/>
      <c r="E11" s="161"/>
      <c r="F11" s="161"/>
      <c r="G11" s="161"/>
      <c r="H11" s="161"/>
      <c r="I11" s="157"/>
      <c r="J11" s="157"/>
      <c r="K11" s="157"/>
      <c r="L11" s="157"/>
      <c r="M11" s="158"/>
    </row>
    <row r="12" spans="2:19">
      <c r="B12" s="160"/>
      <c r="C12" s="161"/>
      <c r="D12" s="161"/>
      <c r="E12" s="161"/>
      <c r="F12" s="161"/>
      <c r="G12" s="161"/>
      <c r="H12" s="161"/>
      <c r="I12" s="157"/>
      <c r="J12" s="157"/>
      <c r="K12" s="157"/>
      <c r="L12" s="157"/>
      <c r="M12" s="158"/>
    </row>
    <row r="13" spans="2:19">
      <c r="B13" s="444" t="s">
        <v>314</v>
      </c>
      <c r="C13" s="445"/>
      <c r="D13" s="445"/>
      <c r="E13" s="445"/>
      <c r="F13" s="445"/>
      <c r="G13" s="445"/>
      <c r="H13" s="445"/>
      <c r="I13" s="445"/>
      <c r="J13" s="445"/>
      <c r="K13" s="445"/>
      <c r="L13" s="445"/>
      <c r="M13" s="446"/>
    </row>
    <row r="14" spans="2:19">
      <c r="B14" s="480" t="str">
        <f>IF(questionnaire!O2&lt;0.33,"Vous avez peu de connaissances générales en matière financière.",IF(questionnaire!O2&lt;0.66,"Vous avez assez bien de connaissances générales en matière financière.","Vous avez de larges connaissances générales en matière financière."))</f>
        <v>Vous avez peu de connaissances générales en matière financière.</v>
      </c>
      <c r="C14" s="481"/>
      <c r="D14" s="481"/>
      <c r="E14" s="481"/>
      <c r="F14" s="481"/>
      <c r="G14" s="481"/>
      <c r="H14" s="481"/>
      <c r="I14" s="481"/>
      <c r="J14" s="481"/>
      <c r="K14" s="481"/>
      <c r="L14" s="481"/>
      <c r="M14" s="482"/>
    </row>
    <row r="15" spans="2:19">
      <c r="B15" s="444" t="s">
        <v>315</v>
      </c>
      <c r="C15" s="445"/>
      <c r="D15" s="445"/>
      <c r="E15" s="445"/>
      <c r="F15" s="445"/>
      <c r="G15" s="445"/>
      <c r="H15" s="445"/>
      <c r="I15" s="445"/>
      <c r="J15" s="445"/>
      <c r="K15" s="445"/>
      <c r="L15" s="445"/>
      <c r="M15" s="446"/>
    </row>
    <row r="16" spans="2:19" ht="32.25" customHeight="1">
      <c r="B16" s="495" t="str">
        <f>IF(OR(questionnaire!$H$10="x",questionnaire!$H$11="x",questionnaire!$H$12="x",questionnaire!$H$17="x"),"Vous connaissez les assurances d'épargne et d'investissement suivantes : ","Vous ne disposez pas de connaissances sur les assurances d'épargne et d'investissement.")</f>
        <v xml:space="preserve">Vous connaissez les assurances d'épargne et d'investissement suivantes : </v>
      </c>
      <c r="C16" s="496"/>
      <c r="D16" s="496"/>
      <c r="E16" s="496"/>
      <c r="F16" s="496"/>
      <c r="G16" s="162" t="str">
        <f>IF(questionnaire!$H$10="x","assurances de la branche 21 ","  ")</f>
        <v xml:space="preserve">assurances de la branche 21 </v>
      </c>
      <c r="H16" s="157"/>
      <c r="I16" s="157"/>
      <c r="J16" s="163"/>
      <c r="K16" s="163"/>
      <c r="L16" s="163"/>
      <c r="M16" s="164"/>
    </row>
    <row r="17" spans="2:13" ht="31.5" customHeight="1">
      <c r="B17" s="160"/>
      <c r="C17" s="161"/>
      <c r="D17" s="161"/>
      <c r="E17" s="161"/>
      <c r="F17" s="161"/>
      <c r="G17" s="459" t="str">
        <f>IF(questionnaire!$H$11="x","assurances de la branche 23 sans protection du capital","  ")</f>
        <v xml:space="preserve">  </v>
      </c>
      <c r="H17" s="459"/>
      <c r="I17" s="459"/>
      <c r="J17" s="481" t="str">
        <f>IF(OR(questionnaire!$H$14="x",questionnaire!$H$15="x",questionnaire!$J$16=TRUE),"investissant dans "," ")</f>
        <v xml:space="preserve">investissant dans </v>
      </c>
      <c r="K17" s="481"/>
      <c r="L17" s="163" t="str">
        <f>IF(questionnaire!$H$14="x","des actions"," ")</f>
        <v>des actions</v>
      </c>
      <c r="M17" s="164"/>
    </row>
    <row r="18" spans="2:13" ht="33" customHeight="1">
      <c r="B18" s="160"/>
      <c r="C18" s="161"/>
      <c r="D18" s="161"/>
      <c r="E18" s="161"/>
      <c r="F18" s="161"/>
      <c r="G18" s="459" t="str">
        <f>IF(questionnaire!$H$12="x","assurances de la branche 23 avec protection du capital","  ")</f>
        <v xml:space="preserve">  </v>
      </c>
      <c r="H18" s="459"/>
      <c r="I18" s="459"/>
      <c r="J18" s="481"/>
      <c r="K18" s="481"/>
      <c r="L18" s="163" t="str">
        <f>IF(questionnaire!$H$15="x","produits à revenu fixe"," ")</f>
        <v>produits à revenu fixe</v>
      </c>
      <c r="M18" s="164"/>
    </row>
    <row r="19" spans="2:13">
      <c r="B19" s="160"/>
      <c r="C19" s="161"/>
      <c r="D19" s="161"/>
      <c r="E19" s="161"/>
      <c r="F19" s="161"/>
      <c r="G19" s="460" t="str">
        <f>IF(questionnaire!$H$17="x","opérations de capitalisation de la branche 26","  ")</f>
        <v xml:space="preserve">  </v>
      </c>
      <c r="H19" s="460"/>
      <c r="I19" s="460"/>
      <c r="J19" s="163"/>
      <c r="K19" s="163"/>
      <c r="L19" s="163" t="str">
        <f>IF(questionnaire!$H$16="(te preciseren)"," ",questionnaire!$H$16)</f>
        <v>(à préciser)</v>
      </c>
      <c r="M19" s="164"/>
    </row>
    <row r="20" spans="2:13" ht="33.75" customHeight="1">
      <c r="B20" s="483" t="str">
        <f>IF(questionnaire!$H$26="(te preciseren)"," ","Vous connaissez d'autres produits financiers, notamment:")</f>
        <v>Vous connaissez d'autres produits financiers, notamment:</v>
      </c>
      <c r="C20" s="484"/>
      <c r="D20" s="484"/>
      <c r="E20" s="484"/>
      <c r="F20" s="484"/>
      <c r="G20" s="484" t="str">
        <f>IF(questionnaire!$H$26="(te preciseren)"," ",questionnaire!$H$26)</f>
        <v>(à préciser)</v>
      </c>
      <c r="H20" s="484"/>
      <c r="I20" s="484"/>
      <c r="J20" s="484"/>
      <c r="K20" s="484"/>
      <c r="L20" s="484"/>
      <c r="M20" s="485"/>
    </row>
    <row r="21" spans="2:13">
      <c r="B21" s="444" t="s">
        <v>316</v>
      </c>
      <c r="C21" s="445"/>
      <c r="D21" s="445"/>
      <c r="E21" s="445"/>
      <c r="F21" s="445"/>
      <c r="G21" s="445"/>
      <c r="H21" s="445"/>
      <c r="I21" s="445"/>
      <c r="J21" s="445"/>
      <c r="K21" s="445"/>
      <c r="L21" s="445"/>
      <c r="M21" s="446"/>
    </row>
    <row r="22" spans="2:13" ht="15" customHeight="1">
      <c r="B22" s="475" t="str">
        <f>IF(OR(questionnaire!$H$18="x",questionnaire!$H$19="x",questionnaire!$H$20="x",questionnaire!$H$25="x"),"Vous avez investi dans les assurances d'épargne et d'investissement suivantes :","Vous n'avez pas encore investi dans des assurances d'épargne et d'investissement.")</f>
        <v>Vous avez investi dans les assurances d'épargne et d'investissement suivantes :</v>
      </c>
      <c r="C22" s="476"/>
      <c r="D22" s="476"/>
      <c r="E22" s="476"/>
      <c r="F22" s="476"/>
      <c r="G22" s="460" t="str">
        <f>IF(questionnaire!$H$18="x","assurances de la branche 21","  ")</f>
        <v>assurances de la branche 21</v>
      </c>
      <c r="H22" s="460"/>
      <c r="I22" s="460"/>
      <c r="J22" s="163"/>
      <c r="K22" s="163"/>
      <c r="L22" s="163"/>
      <c r="M22" s="164"/>
    </row>
    <row r="23" spans="2:13" ht="35.25" customHeight="1">
      <c r="B23" s="475"/>
      <c r="C23" s="476"/>
      <c r="D23" s="476"/>
      <c r="E23" s="476"/>
      <c r="F23" s="476"/>
      <c r="G23" s="459" t="str">
        <f>IF(questionnaire!$H$19="x","assurances de la branche 23 sans protection du capital","  ")</f>
        <v xml:space="preserve">  </v>
      </c>
      <c r="H23" s="459"/>
      <c r="I23" s="459"/>
      <c r="J23" s="460" t="str">
        <f>IF(OR(questionnaire!$H$22="x",questionnaire!$H$23="x",questionnaire!$J$24=TRUE),"investissant dans"," ")</f>
        <v>investissant dans</v>
      </c>
      <c r="K23" s="460"/>
      <c r="L23" s="460" t="str">
        <f>IF(questionnaire!$H$22="x","des actions"," ")</f>
        <v xml:space="preserve"> </v>
      </c>
      <c r="M23" s="461"/>
    </row>
    <row r="24" spans="2:13" ht="30.75" customHeight="1">
      <c r="B24" s="160"/>
      <c r="C24" s="161"/>
      <c r="D24" s="161"/>
      <c r="E24" s="161"/>
      <c r="F24" s="161"/>
      <c r="G24" s="459" t="str">
        <f>IF(questionnaire!$H$20="x","assurances de la branche 23 avec protection du capital","  ")</f>
        <v xml:space="preserve">  </v>
      </c>
      <c r="H24" s="459"/>
      <c r="I24" s="459"/>
      <c r="J24" s="163"/>
      <c r="K24" s="157"/>
      <c r="L24" s="460" t="str">
        <f>IF(questionnaire!$H$23="x","produits à revenu fixe"," ")</f>
        <v xml:space="preserve"> </v>
      </c>
      <c r="M24" s="461"/>
    </row>
    <row r="25" spans="2:13">
      <c r="B25" s="160"/>
      <c r="C25" s="161"/>
      <c r="D25" s="161"/>
      <c r="E25" s="161"/>
      <c r="F25" s="161"/>
      <c r="G25" s="460" t="str">
        <f>IF(questionnaire!$H$25="x","opérations de capitalisation de la branche 26","  ")</f>
        <v xml:space="preserve">  </v>
      </c>
      <c r="H25" s="460"/>
      <c r="I25" s="460"/>
      <c r="J25" s="163"/>
      <c r="K25" s="163"/>
      <c r="L25" s="460" t="str">
        <f>IF(questionnaire!$H$24="(te preciseren)"," ",questionnaire!$H$24)</f>
        <v>(à préciser)</v>
      </c>
      <c r="M25" s="461"/>
    </row>
    <row r="26" spans="2:13">
      <c r="B26" s="483" t="str">
        <f>IF(questionnaire!$H$27="(te preciseren)"," ","Vous avez investi dans d'autres produits financiers, notamment:")</f>
        <v>Vous avez investi dans d'autres produits financiers, notamment:</v>
      </c>
      <c r="C26" s="484"/>
      <c r="D26" s="484"/>
      <c r="E26" s="484"/>
      <c r="F26" s="484"/>
      <c r="G26" s="484" t="str">
        <f>IF(questionnaire!$H$27="(te preciseren)"," ",questionnaire!$H$27)</f>
        <v>(à préciser)</v>
      </c>
      <c r="H26" s="484"/>
      <c r="I26" s="484"/>
      <c r="J26" s="484"/>
      <c r="K26" s="484"/>
      <c r="L26" s="484"/>
      <c r="M26" s="485"/>
    </row>
    <row r="27" spans="2:13" ht="15.75" customHeight="1">
      <c r="B27" s="483"/>
      <c r="C27" s="484"/>
      <c r="D27" s="484"/>
      <c r="E27" s="484"/>
      <c r="F27" s="484"/>
      <c r="G27" s="484"/>
      <c r="H27" s="484"/>
      <c r="I27" s="484"/>
      <c r="J27" s="484"/>
      <c r="K27" s="484"/>
      <c r="L27" s="484"/>
      <c r="M27" s="485"/>
    </row>
    <row r="28" spans="2:13" ht="15.75" customHeight="1">
      <c r="B28" s="450" t="s">
        <v>317</v>
      </c>
      <c r="C28" s="451"/>
      <c r="D28" s="451"/>
      <c r="E28" s="451"/>
      <c r="F28" s="451"/>
      <c r="G28" s="451"/>
      <c r="H28" s="451"/>
      <c r="I28" s="451"/>
      <c r="J28" s="451"/>
      <c r="K28" s="451"/>
      <c r="L28" s="451"/>
      <c r="M28" s="452"/>
    </row>
    <row r="29" spans="2:13" ht="35.25" customHeight="1" thickBot="1">
      <c r="B29" s="453" t="s">
        <v>318</v>
      </c>
      <c r="C29" s="454"/>
      <c r="D29" s="454"/>
      <c r="E29" s="454"/>
      <c r="F29" s="454"/>
      <c r="G29" s="454"/>
      <c r="H29" s="454"/>
      <c r="I29" s="454"/>
      <c r="J29" s="454"/>
      <c r="K29" s="454"/>
      <c r="L29" s="454"/>
      <c r="M29" s="455"/>
    </row>
    <row r="30" spans="2:13" ht="15.75" thickBot="1">
      <c r="H30" s="165"/>
      <c r="I30" s="165"/>
      <c r="J30" s="165"/>
      <c r="K30" s="165"/>
      <c r="L30" s="165"/>
    </row>
    <row r="31" spans="2:13" ht="15.75" thickBot="1">
      <c r="B31" s="477" t="s">
        <v>319</v>
      </c>
      <c r="C31" s="478"/>
      <c r="D31" s="478"/>
      <c r="E31" s="478"/>
      <c r="F31" s="478"/>
      <c r="G31" s="478"/>
      <c r="H31" s="478"/>
      <c r="I31" s="478"/>
      <c r="J31" s="478"/>
      <c r="K31" s="478"/>
      <c r="L31" s="478"/>
      <c r="M31" s="479"/>
    </row>
    <row r="32" spans="2:13" s="51" customFormat="1">
      <c r="B32" s="166"/>
      <c r="C32" s="167"/>
      <c r="D32" s="167"/>
      <c r="E32" s="167"/>
      <c r="F32" s="167"/>
      <c r="G32" s="167"/>
      <c r="H32" s="167"/>
      <c r="I32" s="167"/>
      <c r="J32" s="167"/>
      <c r="K32" s="167"/>
      <c r="L32" s="167"/>
      <c r="M32" s="168"/>
    </row>
    <row r="33" spans="2:13" s="51" customFormat="1">
      <c r="B33" s="169"/>
      <c r="C33" s="170"/>
      <c r="D33" s="170"/>
      <c r="E33" s="170"/>
      <c r="F33" s="170"/>
      <c r="G33" s="170"/>
      <c r="H33" s="170"/>
      <c r="I33" s="170"/>
      <c r="J33" s="170"/>
      <c r="K33" s="170"/>
      <c r="L33" s="170"/>
      <c r="M33" s="171"/>
    </row>
    <row r="34" spans="2:13">
      <c r="B34" s="142"/>
      <c r="H34" s="165"/>
      <c r="I34" s="165"/>
      <c r="J34" s="165"/>
      <c r="K34" s="165"/>
      <c r="L34" s="165"/>
      <c r="M34" s="172"/>
    </row>
    <row r="35" spans="2:13">
      <c r="B35" s="142"/>
      <c r="H35" s="165"/>
      <c r="I35" s="165"/>
      <c r="J35" s="165"/>
      <c r="K35" s="165"/>
      <c r="L35" s="165"/>
      <c r="M35" s="172"/>
    </row>
    <row r="36" spans="2:13">
      <c r="B36" s="142"/>
      <c r="H36" s="165"/>
      <c r="I36" s="165"/>
      <c r="J36" s="165"/>
      <c r="K36" s="165"/>
      <c r="L36" s="165"/>
      <c r="M36" s="172"/>
    </row>
    <row r="37" spans="2:13">
      <c r="B37" s="142"/>
      <c r="H37" s="165"/>
      <c r="I37" s="165"/>
      <c r="J37" s="165"/>
      <c r="K37" s="165"/>
      <c r="L37" s="165"/>
      <c r="M37" s="172"/>
    </row>
    <row r="38" spans="2:13">
      <c r="B38" s="142"/>
      <c r="H38" s="165"/>
      <c r="I38" s="165"/>
      <c r="J38" s="165"/>
      <c r="K38" s="165"/>
      <c r="L38" s="165"/>
      <c r="M38" s="172"/>
    </row>
    <row r="39" spans="2:13">
      <c r="B39" s="142"/>
      <c r="H39" s="165"/>
      <c r="I39" s="165"/>
      <c r="J39" s="165"/>
      <c r="K39" s="165"/>
      <c r="L39" s="165"/>
      <c r="M39" s="172"/>
    </row>
    <row r="40" spans="2:13">
      <c r="B40" s="142"/>
      <c r="H40" s="165"/>
      <c r="I40" s="165"/>
      <c r="J40" s="165"/>
      <c r="K40" s="165"/>
      <c r="L40" s="165"/>
      <c r="M40" s="172"/>
    </row>
    <row r="41" spans="2:13">
      <c r="B41" s="142"/>
      <c r="H41" s="165"/>
      <c r="I41" s="165"/>
      <c r="J41" s="165"/>
      <c r="K41" s="165"/>
      <c r="L41" s="165"/>
      <c r="M41" s="172"/>
    </row>
    <row r="42" spans="2:13">
      <c r="B42" s="142"/>
      <c r="H42" s="165"/>
      <c r="I42" s="165"/>
      <c r="J42" s="165"/>
      <c r="K42" s="165"/>
      <c r="L42" s="165"/>
      <c r="M42" s="172"/>
    </row>
    <row r="43" spans="2:13">
      <c r="B43" s="142"/>
      <c r="H43" s="165"/>
      <c r="I43" s="165"/>
      <c r="J43" s="165"/>
      <c r="K43" s="165"/>
      <c r="L43" s="165"/>
      <c r="M43" s="172"/>
    </row>
    <row r="44" spans="2:13" ht="15" customHeight="1">
      <c r="B44" s="444" t="s">
        <v>320</v>
      </c>
      <c r="C44" s="445"/>
      <c r="D44" s="445"/>
      <c r="E44" s="445"/>
      <c r="F44" s="445"/>
      <c r="G44" s="445"/>
      <c r="H44" s="445"/>
      <c r="I44" s="445"/>
      <c r="J44" s="445"/>
      <c r="K44" s="445"/>
      <c r="L44" s="445"/>
      <c r="M44" s="446"/>
    </row>
    <row r="45" spans="2:13">
      <c r="B45" s="480" t="str">
        <f>IF(questionnaire!O7&lt;0.33,"Vous disposez de peu de moyens financiers à investir.",IF(questionnaire!O7&lt;0.66,"Vous disposez d'assez bien de moyens financiers à investir.","Vous disposez de larges moyens financiers à investir."))</f>
        <v>Vous disposez de peu de moyens financiers à investir.</v>
      </c>
      <c r="C45" s="481"/>
      <c r="D45" s="481"/>
      <c r="E45" s="481"/>
      <c r="F45" s="481"/>
      <c r="G45" s="481"/>
      <c r="H45" s="481"/>
      <c r="I45" s="481"/>
      <c r="J45" s="481"/>
      <c r="K45" s="481"/>
      <c r="L45" s="481"/>
      <c r="M45" s="482"/>
    </row>
    <row r="46" spans="2:13">
      <c r="B46" s="173" t="s">
        <v>321</v>
      </c>
      <c r="C46" s="157"/>
      <c r="D46" s="157"/>
      <c r="E46" s="157"/>
      <c r="F46" s="157"/>
      <c r="G46" s="174" t="str">
        <f>IF(questionnaire!H48="x","évoluera dans le sens négatif.",IF(questionnaire!H49="x","n'évoluera pas.","évoluera dans le sens positif."))</f>
        <v>n'évoluera pas.</v>
      </c>
      <c r="H46" s="157"/>
      <c r="I46" s="157"/>
      <c r="J46" s="157"/>
      <c r="K46" s="157"/>
      <c r="L46" s="157"/>
      <c r="M46" s="158"/>
    </row>
    <row r="47" spans="2:13">
      <c r="B47" s="480" t="s">
        <v>322</v>
      </c>
      <c r="C47" s="481"/>
      <c r="D47" s="481"/>
      <c r="E47" s="481"/>
      <c r="F47" s="175" t="s">
        <v>323</v>
      </c>
      <c r="G47" s="157" t="s">
        <v>324</v>
      </c>
      <c r="H47" s="157"/>
      <c r="I47" s="157"/>
      <c r="J47" s="157"/>
      <c r="K47" s="157"/>
      <c r="L47" s="157"/>
      <c r="M47" s="158"/>
    </row>
    <row r="48" spans="2:13">
      <c r="B48" s="450" t="s">
        <v>317</v>
      </c>
      <c r="C48" s="451"/>
      <c r="D48" s="451"/>
      <c r="E48" s="451"/>
      <c r="F48" s="451"/>
      <c r="G48" s="451"/>
      <c r="H48" s="451"/>
      <c r="I48" s="451"/>
      <c r="J48" s="451"/>
      <c r="K48" s="451"/>
      <c r="L48" s="451"/>
      <c r="M48" s="452"/>
    </row>
    <row r="49" spans="2:32" ht="28.5" customHeight="1" thickBot="1">
      <c r="B49" s="453" t="s">
        <v>325</v>
      </c>
      <c r="C49" s="454"/>
      <c r="D49" s="454"/>
      <c r="E49" s="454"/>
      <c r="F49" s="454"/>
      <c r="G49" s="454"/>
      <c r="H49" s="454"/>
      <c r="I49" s="454"/>
      <c r="J49" s="454"/>
      <c r="K49" s="454"/>
      <c r="L49" s="454"/>
      <c r="M49" s="455"/>
    </row>
    <row r="50" spans="2:32" ht="15.75" thickBot="1">
      <c r="B50" s="170"/>
      <c r="C50" s="170"/>
      <c r="D50" s="170"/>
      <c r="E50" s="51"/>
      <c r="F50" s="176"/>
      <c r="G50" s="176"/>
      <c r="H50" s="176"/>
      <c r="I50" s="177"/>
      <c r="J50" s="177"/>
      <c r="K50" s="177"/>
      <c r="L50" s="177"/>
      <c r="M50" s="51"/>
    </row>
    <row r="51" spans="2:32" ht="15.75" thickBot="1">
      <c r="B51" s="462" t="s">
        <v>326</v>
      </c>
      <c r="C51" s="463"/>
      <c r="D51" s="463"/>
      <c r="E51" s="463"/>
      <c r="F51" s="463"/>
      <c r="G51" s="463"/>
      <c r="H51" s="463"/>
      <c r="I51" s="463"/>
      <c r="J51" s="463"/>
      <c r="K51" s="463"/>
      <c r="L51" s="463"/>
      <c r="M51" s="464"/>
    </row>
    <row r="52" spans="2:32">
      <c r="B52" s="178"/>
      <c r="C52" s="179"/>
      <c r="D52" s="179"/>
      <c r="E52" s="179"/>
      <c r="F52" s="179"/>
      <c r="G52" s="179"/>
      <c r="H52" s="179"/>
      <c r="I52" s="180"/>
      <c r="J52" s="180"/>
      <c r="K52" s="180"/>
      <c r="L52" s="180"/>
      <c r="M52" s="181"/>
    </row>
    <row r="53" spans="2:32">
      <c r="B53" s="182"/>
      <c r="C53" s="183"/>
      <c r="D53" s="183"/>
      <c r="E53" s="183"/>
      <c r="F53" s="183"/>
      <c r="G53" s="183"/>
      <c r="H53" s="183"/>
      <c r="I53" s="184"/>
      <c r="J53" s="184"/>
      <c r="K53" s="184"/>
      <c r="L53" s="184"/>
      <c r="M53" s="185"/>
      <c r="U53" s="442"/>
      <c r="V53" s="442"/>
      <c r="W53" s="442"/>
      <c r="X53" s="442"/>
      <c r="Y53" s="442"/>
      <c r="Z53" s="442"/>
      <c r="AA53" s="442"/>
      <c r="AB53" s="442"/>
      <c r="AC53" s="442"/>
      <c r="AD53" s="442"/>
      <c r="AE53" s="442"/>
      <c r="AF53" s="442"/>
    </row>
    <row r="54" spans="2:32">
      <c r="B54" s="182"/>
      <c r="C54" s="183"/>
      <c r="D54" s="183"/>
      <c r="E54" s="183"/>
      <c r="F54" s="183"/>
      <c r="G54" s="183"/>
      <c r="H54" s="183"/>
      <c r="I54" s="184"/>
      <c r="J54" s="184"/>
      <c r="K54" s="184"/>
      <c r="L54" s="184"/>
      <c r="M54" s="185"/>
      <c r="U54" s="465"/>
      <c r="V54" s="465"/>
      <c r="W54" s="465"/>
      <c r="X54" s="465"/>
      <c r="Y54" s="465"/>
      <c r="AA54" s="465"/>
      <c r="AB54" s="465"/>
      <c r="AC54" s="465"/>
      <c r="AD54" s="465"/>
    </row>
    <row r="55" spans="2:32">
      <c r="B55" s="182"/>
      <c r="C55" s="183"/>
      <c r="D55" s="183"/>
      <c r="E55" s="183"/>
      <c r="F55" s="183"/>
      <c r="G55" s="183"/>
      <c r="H55" s="183"/>
      <c r="I55" s="184"/>
      <c r="J55" s="184"/>
      <c r="K55" s="184"/>
      <c r="L55" s="184"/>
      <c r="M55" s="185"/>
    </row>
    <row r="56" spans="2:32">
      <c r="B56" s="182"/>
      <c r="C56" s="183"/>
      <c r="D56" s="183"/>
      <c r="E56" s="183"/>
      <c r="F56" s="183"/>
      <c r="G56" s="183"/>
      <c r="H56" s="183"/>
      <c r="I56" s="184"/>
      <c r="J56" s="184"/>
      <c r="K56" s="184"/>
      <c r="L56" s="184"/>
      <c r="M56" s="185"/>
    </row>
    <row r="57" spans="2:32">
      <c r="B57" s="182"/>
      <c r="C57" s="183"/>
      <c r="D57" s="183"/>
      <c r="E57" s="183"/>
      <c r="F57" s="183"/>
      <c r="G57" s="183"/>
      <c r="H57" s="183"/>
      <c r="I57" s="184"/>
      <c r="J57" s="184"/>
      <c r="K57" s="184"/>
      <c r="L57" s="184"/>
      <c r="M57" s="185"/>
    </row>
    <row r="58" spans="2:32">
      <c r="B58" s="182"/>
      <c r="C58" s="183"/>
      <c r="D58" s="183"/>
      <c r="E58" s="183"/>
      <c r="F58" s="183"/>
      <c r="G58" s="183"/>
      <c r="H58" s="183"/>
      <c r="I58" s="184"/>
      <c r="J58" s="184"/>
      <c r="K58" s="184"/>
      <c r="L58" s="184"/>
      <c r="M58" s="185"/>
    </row>
    <row r="59" spans="2:32">
      <c r="B59" s="182"/>
      <c r="C59" s="183"/>
      <c r="D59" s="183"/>
      <c r="E59" s="183"/>
      <c r="F59" s="183"/>
      <c r="G59" s="183"/>
      <c r="H59" s="183"/>
      <c r="I59" s="184"/>
      <c r="J59" s="184"/>
      <c r="K59" s="184"/>
      <c r="L59" s="184"/>
      <c r="M59" s="185"/>
    </row>
    <row r="60" spans="2:32">
      <c r="B60" s="182"/>
      <c r="C60" s="183"/>
      <c r="D60" s="183"/>
      <c r="E60" s="183"/>
      <c r="F60" s="183"/>
      <c r="G60" s="183"/>
      <c r="H60" s="183"/>
      <c r="I60" s="184"/>
      <c r="J60" s="184"/>
      <c r="K60" s="184"/>
      <c r="L60" s="184"/>
      <c r="M60" s="185"/>
    </row>
    <row r="61" spans="2:32">
      <c r="B61" s="444" t="s">
        <v>327</v>
      </c>
      <c r="C61" s="445"/>
      <c r="D61" s="445"/>
      <c r="E61" s="445"/>
      <c r="F61" s="445"/>
      <c r="G61" s="445"/>
      <c r="H61" s="445"/>
      <c r="I61" s="445"/>
      <c r="J61" s="445"/>
      <c r="K61" s="445"/>
      <c r="L61" s="445"/>
      <c r="M61" s="446"/>
    </row>
    <row r="62" spans="2:32" ht="29.25" customHeight="1">
      <c r="B62" s="466" t="s">
        <v>328</v>
      </c>
      <c r="C62" s="467"/>
      <c r="D62" s="467"/>
      <c r="E62" s="467"/>
      <c r="F62" s="467"/>
      <c r="G62" s="468" t="str">
        <f>IF(questionnaire!H51="x", "de chercher à constituer un montant (capital) pour une dépense spécifique dans le futur.",IF(questionnaire!H52="x","une croissance générale du capital.",IF(questionnaire!H53="x","d'anticiper les évolutions de la bourse.",IF(questionnaire!H54="x","un revenu (mensuel) pour compléter votre revenu actuel.","un complément à votre revenu futur (par exemple, une pension complémentaire)."))))</f>
        <v>une croissance générale du capital.</v>
      </c>
      <c r="H62" s="468"/>
      <c r="I62" s="468"/>
      <c r="J62" s="468"/>
      <c r="K62" s="468"/>
      <c r="L62" s="468"/>
      <c r="M62" s="469"/>
    </row>
    <row r="63" spans="2:32">
      <c r="B63" s="173" t="s">
        <v>329</v>
      </c>
      <c r="C63" s="157"/>
      <c r="D63" s="157"/>
      <c r="E63" s="157"/>
      <c r="F63" s="157"/>
      <c r="G63" s="174"/>
      <c r="H63" s="470" t="str">
        <f>IF(questionnaire!H56="x", "maximum 3 ans.",IF(questionnaire!H57="x","maximum 8 ans.",IF(questionnaire!H58="x","maximum 16 ans.","plus de 16 ans.")))</f>
        <v>maximum 16 ans.</v>
      </c>
      <c r="I63" s="470"/>
      <c r="J63" s="470"/>
      <c r="K63" s="470"/>
      <c r="L63" s="470"/>
      <c r="M63" s="471"/>
    </row>
    <row r="64" spans="2:32">
      <c r="B64" s="472" t="s">
        <v>330</v>
      </c>
      <c r="C64" s="445"/>
      <c r="D64" s="445"/>
      <c r="E64" s="445"/>
      <c r="F64" s="445"/>
      <c r="G64" s="445"/>
      <c r="H64" s="445"/>
      <c r="I64" s="445"/>
      <c r="J64" s="445"/>
      <c r="K64" s="445"/>
      <c r="L64" s="445"/>
      <c r="M64" s="446"/>
    </row>
    <row r="65" spans="2:13">
      <c r="B65" s="186" t="s">
        <v>331</v>
      </c>
      <c r="C65" s="187"/>
      <c r="D65" s="187"/>
      <c r="E65" s="187"/>
      <c r="F65" s="187"/>
      <c r="G65" s="187"/>
      <c r="H65" s="187"/>
      <c r="I65" s="473" t="s">
        <v>332</v>
      </c>
      <c r="J65" s="473"/>
      <c r="K65" s="473"/>
      <c r="L65" s="473"/>
      <c r="M65" s="474"/>
    </row>
    <row r="66" spans="2:13">
      <c r="B66" s="450" t="s">
        <v>317</v>
      </c>
      <c r="C66" s="451"/>
      <c r="D66" s="451"/>
      <c r="E66" s="451"/>
      <c r="F66" s="451"/>
      <c r="G66" s="451"/>
      <c r="H66" s="451"/>
      <c r="I66" s="451"/>
      <c r="J66" s="451"/>
      <c r="K66" s="451"/>
      <c r="L66" s="451"/>
      <c r="M66" s="452"/>
    </row>
    <row r="67" spans="2:13" ht="27" customHeight="1" thickBot="1">
      <c r="B67" s="453" t="s">
        <v>318</v>
      </c>
      <c r="C67" s="454"/>
      <c r="D67" s="454"/>
      <c r="E67" s="454"/>
      <c r="F67" s="454"/>
      <c r="G67" s="454"/>
      <c r="H67" s="454"/>
      <c r="I67" s="454"/>
      <c r="J67" s="454"/>
      <c r="K67" s="454"/>
      <c r="L67" s="454"/>
      <c r="M67" s="455"/>
    </row>
    <row r="68" spans="2:13" ht="15.75" thickBot="1">
      <c r="B68" s="177"/>
      <c r="C68" s="177"/>
      <c r="D68" s="177"/>
      <c r="E68" s="177"/>
      <c r="F68" s="177"/>
      <c r="G68" s="177"/>
      <c r="H68" s="188"/>
      <c r="I68" s="188"/>
      <c r="J68" s="188"/>
      <c r="K68" s="188"/>
      <c r="L68" s="188"/>
      <c r="M68" s="188"/>
    </row>
    <row r="69" spans="2:13" ht="15.75" thickBot="1">
      <c r="B69" s="462" t="s">
        <v>333</v>
      </c>
      <c r="C69" s="463"/>
      <c r="D69" s="463"/>
      <c r="E69" s="463"/>
      <c r="F69" s="463"/>
      <c r="G69" s="463"/>
      <c r="H69" s="463"/>
      <c r="I69" s="463"/>
      <c r="J69" s="463"/>
      <c r="K69" s="463"/>
      <c r="L69" s="463"/>
      <c r="M69" s="464"/>
    </row>
    <row r="70" spans="2:13">
      <c r="B70" s="189"/>
      <c r="C70" s="190"/>
      <c r="D70" s="190"/>
      <c r="E70" s="190"/>
      <c r="F70" s="190"/>
      <c r="G70" s="190"/>
      <c r="H70" s="190"/>
      <c r="I70" s="190"/>
      <c r="J70" s="190"/>
      <c r="K70" s="190"/>
      <c r="L70" s="190"/>
      <c r="M70" s="191"/>
    </row>
    <row r="71" spans="2:13">
      <c r="B71" s="142"/>
      <c r="M71" s="172"/>
    </row>
    <row r="72" spans="2:13">
      <c r="B72" s="142"/>
      <c r="M72" s="172"/>
    </row>
    <row r="73" spans="2:13">
      <c r="B73" s="142"/>
      <c r="M73" s="172"/>
    </row>
    <row r="74" spans="2:13">
      <c r="B74" s="142"/>
      <c r="M74" s="172"/>
    </row>
    <row r="75" spans="2:13">
      <c r="B75" s="142"/>
      <c r="M75" s="172"/>
    </row>
    <row r="76" spans="2:13">
      <c r="B76" s="142"/>
      <c r="M76" s="172"/>
    </row>
    <row r="77" spans="2:13">
      <c r="B77" s="142"/>
      <c r="M77" s="172"/>
    </row>
    <row r="78" spans="2:13">
      <c r="B78" s="142"/>
      <c r="M78" s="172"/>
    </row>
    <row r="79" spans="2:13">
      <c r="B79" s="142"/>
      <c r="M79" s="172"/>
    </row>
    <row r="80" spans="2:13">
      <c r="B80" s="142"/>
      <c r="M80" s="172"/>
    </row>
    <row r="81" spans="2:15">
      <c r="B81" s="142"/>
      <c r="M81" s="172"/>
    </row>
    <row r="82" spans="2:15">
      <c r="B82" s="441"/>
      <c r="C82" s="442"/>
      <c r="D82" s="442"/>
      <c r="E82" s="442"/>
      <c r="F82" s="442"/>
      <c r="G82" s="442"/>
      <c r="H82" s="442"/>
      <c r="I82" s="442"/>
      <c r="J82" s="442"/>
      <c r="K82" s="442"/>
      <c r="L82" s="442"/>
      <c r="M82" s="443"/>
    </row>
    <row r="83" spans="2:15">
      <c r="B83" s="192"/>
      <c r="C83" s="193"/>
      <c r="D83" s="193"/>
      <c r="E83" s="193"/>
      <c r="F83" s="193"/>
      <c r="G83" s="193"/>
      <c r="H83" s="193"/>
      <c r="I83" s="193"/>
      <c r="J83" s="193"/>
      <c r="K83" s="193"/>
      <c r="L83" s="193"/>
      <c r="M83" s="194"/>
    </row>
    <row r="84" spans="2:15">
      <c r="B84" s="142"/>
      <c r="M84" s="172"/>
    </row>
    <row r="85" spans="2:15">
      <c r="B85" s="142"/>
      <c r="M85" s="172"/>
    </row>
    <row r="86" spans="2:15">
      <c r="B86" s="142"/>
      <c r="M86" s="172"/>
    </row>
    <row r="87" spans="2:15">
      <c r="B87" s="142"/>
      <c r="M87" s="172"/>
    </row>
    <row r="88" spans="2:15">
      <c r="B88" s="142"/>
      <c r="M88" s="172"/>
    </row>
    <row r="89" spans="2:15">
      <c r="B89" s="444" t="s">
        <v>334</v>
      </c>
      <c r="C89" s="445"/>
      <c r="D89" s="445"/>
      <c r="E89" s="445"/>
      <c r="F89" s="445"/>
      <c r="G89" s="445"/>
      <c r="H89" s="445"/>
      <c r="I89" s="445"/>
      <c r="J89" s="445"/>
      <c r="K89" s="445"/>
      <c r="L89" s="445"/>
      <c r="M89" s="446"/>
    </row>
    <row r="90" spans="2:15" ht="48" customHeight="1">
      <c r="B90" s="447" t="str">
        <f>VLOOKUP(questionnaire!D86,R3:S6,2)</f>
        <v>Vous donnez la préférence à une croissance du capital sans être exposé à un risque trop élevé de baisse de valeur  ; vous êtes disposé à prendre quelques risques pour accroître le rendement, mais seulement dans une mesure limitée ; pour la majeure partie de vos avoirs, vous recherchez une épargne et un investissement avec peu de fluctuations et un rendement stable.</v>
      </c>
      <c r="C90" s="448"/>
      <c r="D90" s="448"/>
      <c r="E90" s="448"/>
      <c r="F90" s="448"/>
      <c r="G90" s="448"/>
      <c r="H90" s="448"/>
      <c r="I90" s="448"/>
      <c r="J90" s="448"/>
      <c r="K90" s="448"/>
      <c r="L90" s="448"/>
      <c r="M90" s="449"/>
    </row>
    <row r="91" spans="2:15">
      <c r="B91" s="450" t="s">
        <v>317</v>
      </c>
      <c r="C91" s="451"/>
      <c r="D91" s="451"/>
      <c r="E91" s="451"/>
      <c r="F91" s="451"/>
      <c r="G91" s="451"/>
      <c r="H91" s="451"/>
      <c r="I91" s="451"/>
      <c r="J91" s="451"/>
      <c r="K91" s="451"/>
      <c r="L91" s="451"/>
      <c r="M91" s="452"/>
    </row>
    <row r="92" spans="2:15" ht="33" customHeight="1" thickBot="1">
      <c r="B92" s="453" t="s">
        <v>318</v>
      </c>
      <c r="C92" s="454"/>
      <c r="D92" s="454"/>
      <c r="E92" s="454"/>
      <c r="F92" s="454"/>
      <c r="G92" s="454"/>
      <c r="H92" s="454"/>
      <c r="I92" s="454"/>
      <c r="J92" s="454"/>
      <c r="K92" s="454"/>
      <c r="L92" s="454"/>
      <c r="M92" s="455"/>
    </row>
    <row r="93" spans="2:15" ht="15.75" thickBot="1"/>
    <row r="94" spans="2:15" ht="15.75" thickBot="1">
      <c r="B94" s="456" t="s">
        <v>361</v>
      </c>
      <c r="C94" s="457"/>
      <c r="D94" s="457"/>
      <c r="E94" s="457"/>
      <c r="F94" s="457"/>
      <c r="G94" s="457"/>
      <c r="H94" s="457"/>
      <c r="I94" s="457"/>
      <c r="J94" s="457"/>
      <c r="K94" s="457"/>
      <c r="L94" s="457"/>
      <c r="M94" s="458"/>
    </row>
    <row r="95" spans="2:15">
      <c r="B95" s="204" t="str">
        <f>IF('questionnaire épargne&amp;investiss'!A308="x","Vous souhaitez que votre produit d'assurance contienne des aspects durables, mais vous n'avez pas de préférence spécifique",IF('questionnaire épargne&amp;investiss'!A309="x","Vous souhaitez que votre produit d'assurance contienne les aspects durables suivants :","Votre produit d'assurance ne doit pas nécessairement contenir des aspects durables. "))</f>
        <v xml:space="preserve">Votre produit d'assurance ne doit pas nécessairement contenir des aspects durables. </v>
      </c>
      <c r="C95"/>
      <c r="D95"/>
      <c r="E95"/>
      <c r="F95"/>
      <c r="G95"/>
      <c r="H95"/>
      <c r="I95"/>
      <c r="J95"/>
      <c r="M95" s="172"/>
    </row>
    <row r="96" spans="2:15" ht="30" customHeight="1">
      <c r="B96" s="142"/>
      <c r="C96" s="209" t="str">
        <f>IF('questionnaire épargne&amp;investiss'!C310="x","catégorie a)"," ")</f>
        <v xml:space="preserve"> </v>
      </c>
      <c r="D96" s="439" t="str">
        <f>IF(C96="catégorie a)", O96, " ")</f>
        <v xml:space="preserve"> </v>
      </c>
      <c r="E96" s="439"/>
      <c r="F96" s="439"/>
      <c r="G96" s="439"/>
      <c r="H96" s="439"/>
      <c r="I96" s="439"/>
      <c r="J96" s="439"/>
      <c r="K96" s="439"/>
      <c r="L96" s="439"/>
      <c r="M96" s="440"/>
      <c r="O96" s="53" t="s">
        <v>363</v>
      </c>
    </row>
    <row r="97" spans="2:15" ht="29.45" customHeight="1">
      <c r="B97" s="142"/>
      <c r="C97" s="209" t="str">
        <f>IF('questionnaire épargne&amp;investiss'!C311="x","catégorie b)"," ")</f>
        <v xml:space="preserve"> </v>
      </c>
      <c r="D97" s="439" t="str">
        <f>IF(C97="catégorie b)", O97, " ")</f>
        <v xml:space="preserve"> </v>
      </c>
      <c r="E97" s="439"/>
      <c r="F97" s="439"/>
      <c r="G97" s="439"/>
      <c r="H97" s="439"/>
      <c r="I97" s="439"/>
      <c r="J97" s="439"/>
      <c r="K97" s="439"/>
      <c r="L97" s="439"/>
      <c r="M97" s="440"/>
      <c r="O97" s="53" t="s">
        <v>364</v>
      </c>
    </row>
    <row r="98" spans="2:15" ht="28.9" customHeight="1">
      <c r="B98" s="142"/>
      <c r="C98" s="209" t="str">
        <f>IF('questionnaire épargne&amp;investiss'!C312="x","catégorie c)"," ")</f>
        <v xml:space="preserve"> </v>
      </c>
      <c r="D98" s="439" t="str">
        <f>IF(C98="catégorie c)", O98, " ")</f>
        <v xml:space="preserve"> </v>
      </c>
      <c r="E98" s="439"/>
      <c r="F98" s="439"/>
      <c r="G98" s="439"/>
      <c r="H98" s="439"/>
      <c r="I98" s="439"/>
      <c r="J98" s="439"/>
      <c r="K98" s="439"/>
      <c r="L98" s="439"/>
      <c r="M98" s="440"/>
      <c r="O98" s="53" t="s">
        <v>365</v>
      </c>
    </row>
    <row r="99" spans="2:15" ht="15.75" thickBot="1">
      <c r="B99" s="205" t="str">
        <f>IF('questionnaire épargne&amp;investiss'!$C$310="x","pour au moins",IF('questionnaire épargne&amp;investiss'!$C$311="x","pour au moins"," "))</f>
        <v xml:space="preserve"> </v>
      </c>
      <c r="C99" s="206"/>
      <c r="D99" s="206" t="str">
        <f>IF('questionnaire épargne&amp;investiss'!$C$310="x",'questionnaire épargne&amp;investiss'!C332,IF('questionnaire épargne&amp;investiss'!$C$311="x",'questionnaire épargne&amp;investiss'!C332," "))</f>
        <v xml:space="preserve"> </v>
      </c>
      <c r="E99" s="206" t="str">
        <f>IF('questionnaire épargne&amp;investiss'!$C$310="x","%",IF('questionnaire épargne&amp;investiss'!$C$311="x","%"," "))</f>
        <v xml:space="preserve"> </v>
      </c>
      <c r="F99" s="207"/>
      <c r="G99" s="206"/>
      <c r="H99" s="206"/>
      <c r="I99" s="206"/>
      <c r="J99" s="206"/>
      <c r="K99" s="207"/>
      <c r="L99" s="207"/>
      <c r="M99" s="208"/>
    </row>
  </sheetData>
  <sheetProtection algorithmName="SHA-512" hashValue="pvGjaMI5SszT0NhYVDjfMIgEim9eJm12ro8dOAiQIrvU+YwTeOoqqYSy/HISd4oANyPjv2FsVBJfRK6+DgfYWQ==" saltValue="0sMHCmrW9Sm9gMGPdFxUUQ==" spinCount="100000" sheet="1" objects="1" scenarios="1"/>
  <mergeCells count="59">
    <mergeCell ref="B6:H6"/>
    <mergeCell ref="B20:F20"/>
    <mergeCell ref="G20:M20"/>
    <mergeCell ref="B21:M21"/>
    <mergeCell ref="B13:M13"/>
    <mergeCell ref="B14:M14"/>
    <mergeCell ref="B15:M15"/>
    <mergeCell ref="B16:F16"/>
    <mergeCell ref="G17:I17"/>
    <mergeCell ref="J17:K17"/>
    <mergeCell ref="G18:I18"/>
    <mergeCell ref="J18:K18"/>
    <mergeCell ref="G19:I19"/>
    <mergeCell ref="B1:M1"/>
    <mergeCell ref="B2:M2"/>
    <mergeCell ref="B3:M3"/>
    <mergeCell ref="B4:H4"/>
    <mergeCell ref="B5:H5"/>
    <mergeCell ref="B48:M48"/>
    <mergeCell ref="B22:F23"/>
    <mergeCell ref="G22:I22"/>
    <mergeCell ref="G23:I23"/>
    <mergeCell ref="J23:K23"/>
    <mergeCell ref="L23:M23"/>
    <mergeCell ref="B29:M29"/>
    <mergeCell ref="B31:M31"/>
    <mergeCell ref="B44:M44"/>
    <mergeCell ref="B45:M45"/>
    <mergeCell ref="B47:E47"/>
    <mergeCell ref="G25:I25"/>
    <mergeCell ref="L25:M25"/>
    <mergeCell ref="B26:F27"/>
    <mergeCell ref="G26:M27"/>
    <mergeCell ref="B28:M28"/>
    <mergeCell ref="G24:I24"/>
    <mergeCell ref="L24:M24"/>
    <mergeCell ref="B69:M69"/>
    <mergeCell ref="B51:M51"/>
    <mergeCell ref="U53:AF53"/>
    <mergeCell ref="U54:Y54"/>
    <mergeCell ref="AA54:AD54"/>
    <mergeCell ref="B61:M61"/>
    <mergeCell ref="B62:F62"/>
    <mergeCell ref="G62:M62"/>
    <mergeCell ref="H63:M63"/>
    <mergeCell ref="B64:M64"/>
    <mergeCell ref="I65:M65"/>
    <mergeCell ref="B66:M66"/>
    <mergeCell ref="B67:M67"/>
    <mergeCell ref="B49:M49"/>
    <mergeCell ref="D96:M96"/>
    <mergeCell ref="D97:M97"/>
    <mergeCell ref="D98:M98"/>
    <mergeCell ref="B82:M82"/>
    <mergeCell ref="B89:M89"/>
    <mergeCell ref="B90:M90"/>
    <mergeCell ref="B91:M91"/>
    <mergeCell ref="B92:M92"/>
    <mergeCell ref="B94:M94"/>
  </mergeCells>
  <conditionalFormatting sqref="G46:G47">
    <cfRule type="containsText" dxfId="1" priority="2" stopIfTrue="1" operator="containsText" text="in negatieve zin zal wijzigen">
      <formula>NOT(ISERROR(SEARCH("in negatieve zin zal wijzigen",G46)))</formula>
    </cfRule>
  </conditionalFormatting>
  <conditionalFormatting sqref="AA54">
    <cfRule type="containsText" dxfId="0" priority="1" stopIfTrue="1" operator="containsText" text="in negatieve zin zal wijzigen">
      <formula>NOT(ISERROR(SEARCH("in negatieve zin zal wijzigen",AA54)))</formula>
    </cfRule>
  </conditionalFormatting>
  <pageMargins left="0.23622047244094491" right="0.23622047244094491" top="1.1417322834645669" bottom="1.1417322834645669" header="0.31496062992125984" footer="0.31496062992125984"/>
  <pageSetup paperSize="9" scale="88" fitToHeight="2" orientation="portrait" r:id="rId1"/>
  <headerFooter>
    <oddHeader>&amp;C&amp;"Calibri"&amp;10&amp;K008000 - Public -&amp;1#_x000D_</oddHeader>
  </headerFooter>
  <rowBreaks count="1" manualBreakCount="1">
    <brk id="49"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questionnaire épargne&amp;investiss</vt:lpstr>
      <vt:lpstr>questionnaire</vt:lpstr>
      <vt:lpstr>bulletin financier client</vt:lpstr>
      <vt:lpstr>'bulletin financier client'!Print_Area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ThirionM</cp:lastModifiedBy>
  <cp:lastPrinted>2019-12-04T12:23:35Z</cp:lastPrinted>
  <dcterms:created xsi:type="dcterms:W3CDTF">2018-02-01T08:33:05Z</dcterms:created>
  <dcterms:modified xsi:type="dcterms:W3CDTF">2024-02-28T08:46:30Z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bd5044f-ccb3-4b83-807a-c9f791d0f0f9_Enabled">
    <vt:lpwstr>true</vt:lpwstr>
  </property>
  <property fmtid="{D5CDD505-2E9C-101B-9397-08002B2CF9AE}" pid="3" name="MSIP_Label_1bd5044f-ccb3-4b83-807a-c9f791d0f0f9_SetDate">
    <vt:lpwstr>2024-02-28T08:34:23Z</vt:lpwstr>
  </property>
  <property fmtid="{D5CDD505-2E9C-101B-9397-08002B2CF9AE}" pid="4" name="MSIP_Label_1bd5044f-ccb3-4b83-807a-c9f791d0f0f9_Method">
    <vt:lpwstr>Privileged</vt:lpwstr>
  </property>
  <property fmtid="{D5CDD505-2E9C-101B-9397-08002B2CF9AE}" pid="5" name="MSIP_Label_1bd5044f-ccb3-4b83-807a-c9f791d0f0f9_Name">
    <vt:lpwstr>Public</vt:lpwstr>
  </property>
  <property fmtid="{D5CDD505-2E9C-101B-9397-08002B2CF9AE}" pid="6" name="MSIP_Label_1bd5044f-ccb3-4b83-807a-c9f791d0f0f9_SiteId">
    <vt:lpwstr>0d68289c-ad91-4882-aecb-8a19a722b270</vt:lpwstr>
  </property>
  <property fmtid="{D5CDD505-2E9C-101B-9397-08002B2CF9AE}" pid="7" name="MSIP_Label_1bd5044f-ccb3-4b83-807a-c9f791d0f0f9_ActionId">
    <vt:lpwstr>152dc4e8-0204-4fb8-9992-ff8d9e5b96e2</vt:lpwstr>
  </property>
  <property fmtid="{D5CDD505-2E9C-101B-9397-08002B2CF9AE}" pid="8" name="MSIP_Label_1bd5044f-ccb3-4b83-807a-c9f791d0f0f9_ContentBits">
    <vt:lpwstr>1</vt:lpwstr>
  </property>
</Properties>
</file>